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 Kunden\2 Kunden\MVV\2018\Geschäftsbericht 2018\Online-Bericht\Assets\"/>
    </mc:Choice>
  </mc:AlternateContent>
  <bookViews>
    <workbookView xWindow="-15" yWindow="45" windowWidth="25230" windowHeight="12330" tabRatio="921" activeTab="6"/>
  </bookViews>
  <sheets>
    <sheet name="MVV in Zahlen" sheetId="48" r:id="rId1"/>
    <sheet name=" GuV" sheetId="1" r:id="rId2"/>
    <sheet name=" Bilanz" sheetId="47" r:id="rId3"/>
    <sheet name="EK-Veränderungsrechnung" sheetId="2" r:id="rId4"/>
    <sheet name=" Kapitalflussrechnung" sheetId="4" r:id="rId5"/>
    <sheet name="Segmentberichterstattung" sheetId="3" r:id="rId6"/>
    <sheet name="Zehnjahresübersicht" sheetId="49" r:id="rId7"/>
    <sheet name="BExRepositorySheet" sheetId="45" state="veryHidden" r:id="rId8"/>
  </sheets>
  <definedNames>
    <definedName name="_xlnm.Print_Area" localSheetId="3">'EK-Veränderungsrechnung'!#REF!</definedName>
    <definedName name="_xlnm.Print_Area" localSheetId="5">Segmentberichterstattung!$A$1:$L$66</definedName>
    <definedName name="_xlnm.Print_Titles" localSheetId="6">Zehnjahresübersicht!$1:$13</definedName>
    <definedName name="OLE_LINK8" localSheetId="4">' Kapitalflussrechnung'!$B$83</definedName>
    <definedName name="Z_306A951E_DF6F_4986_B65D_D729B3E073A8_.wvu.Rows" localSheetId="2" hidden="1">' Bilanz'!#REF!,' Bilanz'!#REF!</definedName>
    <definedName name="Z_306A951E_DF6F_4986_B65D_D729B3E073A8_.wvu.Rows" localSheetId="1" hidden="1">' GuV'!#REF!,' GuV'!#REF!</definedName>
    <definedName name="Z_306A951E_DF6F_4986_B65D_D729B3E073A8_.wvu.Rows" localSheetId="4" hidden="1">' Kapitalflussrechnung'!#REF!</definedName>
    <definedName name="Z_306A951E_DF6F_4986_B65D_D729B3E073A8_.wvu.Rows" localSheetId="3" hidden="1">'EK-Veränderungsrechnung'!#REF!,'EK-Veränderungsrechnung'!#REF!</definedName>
    <definedName name="Z_306A951E_DF6F_4986_B65D_D729B3E073A8_.wvu.Rows" localSheetId="0" hidden="1">'MVV in Zahlen'!#REF!,'MVV in Zahlen'!#REF!</definedName>
    <definedName name="Z_306A951E_DF6F_4986_B65D_D729B3E073A8_.wvu.Rows" localSheetId="6" hidden="1">Zehnjahresübersicht!#REF!,Zehnjahresübersicht!#REF!</definedName>
    <definedName name="Z_BD56928B_4709_48D3_B9BC_BE4273BF11C9_.wvu.Rows" localSheetId="2" hidden="1">' Bilanz'!#REF!,' Bilanz'!#REF!</definedName>
    <definedName name="Z_BD56928B_4709_48D3_B9BC_BE4273BF11C9_.wvu.Rows" localSheetId="1" hidden="1">' GuV'!#REF!,' GuV'!#REF!</definedName>
    <definedName name="Z_BD56928B_4709_48D3_B9BC_BE4273BF11C9_.wvu.Rows" localSheetId="4" hidden="1">' Kapitalflussrechnung'!#REF!</definedName>
    <definedName name="Z_BD56928B_4709_48D3_B9BC_BE4273BF11C9_.wvu.Rows" localSheetId="3" hidden="1">'EK-Veränderungsrechnung'!#REF!,'EK-Veränderungsrechnung'!#REF!</definedName>
    <definedName name="Z_BD56928B_4709_48D3_B9BC_BE4273BF11C9_.wvu.Rows" localSheetId="0" hidden="1">'MVV in Zahlen'!#REF!,'MVV in Zahlen'!#REF!</definedName>
    <definedName name="Z_BD56928B_4709_48D3_B9BC_BE4273BF11C9_.wvu.Rows" localSheetId="6" hidden="1">Zehnjahresübersicht!#REF!,Zehnjahresübersicht!#REF!</definedName>
    <definedName name="Z_F63FFA50_AD3A_44DA_89DA_A99A60484418_.wvu.Rows" localSheetId="2" hidden="1">' Bilanz'!#REF!,' Bilanz'!#REF!</definedName>
    <definedName name="Z_F63FFA50_AD3A_44DA_89DA_A99A60484418_.wvu.Rows" localSheetId="1" hidden="1">' GuV'!#REF!,' GuV'!#REF!</definedName>
    <definedName name="Z_F63FFA50_AD3A_44DA_89DA_A99A60484418_.wvu.Rows" localSheetId="4" hidden="1">' Kapitalflussrechnung'!#REF!</definedName>
    <definedName name="Z_F63FFA50_AD3A_44DA_89DA_A99A60484418_.wvu.Rows" localSheetId="3" hidden="1">'EK-Veränderungsrechnung'!#REF!,'EK-Veränderungsrechnung'!#REF!</definedName>
    <definedName name="Z_F63FFA50_AD3A_44DA_89DA_A99A60484418_.wvu.Rows" localSheetId="0" hidden="1">'MVV in Zahlen'!#REF!,'MVV in Zahlen'!#REF!</definedName>
    <definedName name="Z_F63FFA50_AD3A_44DA_89DA_A99A60484418_.wvu.Rows" localSheetId="6" hidden="1">Zehnjahresübersicht!#REF!,Zehnjahresübersicht!#REF!</definedName>
  </definedNames>
  <calcPr calcId="152511"/>
  <customWorkbookViews>
    <customWorkbookView name="U2504 - Persönliche Ansicht" guid="{306A951E-DF6F-4986-B65D-D729B3E073A8}" mergeInterval="0" personalView="1" maximized="1" windowWidth="1276" windowHeight="834" tabRatio="891" activeSheetId="1" showComments="commIndAndComment"/>
    <customWorkbookView name="René Kassmann KS.C 2 - Persönliche Ansicht" guid="{640EC37C-3969-4CFD-8A18-14237CBF3D65}" mergeInterval="0" personalView="1" maximized="1" windowWidth="1250" windowHeight="863" tabRatio="891" activeSheetId="16" showComments="commIndAndComment"/>
    <customWorkbookView name="U2503 - Persönliche Ansicht" guid="{299152CC-AADF-4D92-A0C8-16C8197842CD}" mergeInterval="0" personalView="1" maximized="1" windowWidth="1250" windowHeight="782" tabRatio="891" activeSheetId="11"/>
    <customWorkbookView name="Daniela Kirchner - Persönliche Ansicht" guid="{A6523D42-A74A-4531-8D44-6B22F0B3352B}" mergeInterval="0" personalView="1" maximized="1" windowWidth="1239" windowHeight="756" tabRatio="891" activeSheetId="1" showComments="commIndAndComment"/>
    <customWorkbookView name="mvv3924 - Persönliche Ansicht" guid="{54E22BF6-02C7-4CEF-A7B1-4922A1062FF0}" mergeInterval="0" personalView="1" maximized="1" windowWidth="1276" windowHeight="821" tabRatio="891" activeSheetId="31"/>
    <customWorkbookView name="u1322 - Persönliche Ansicht" guid="{BD56928B-4709-48D3-B9BC-BE4273BF11C9}" mergeInterval="0" personalView="1" maximized="1" windowWidth="1276" windowHeight="806" tabRatio="891" activeSheetId="1"/>
    <customWorkbookView name="Stefan Hack - Persönliche Ansicht" guid="{F63FFA50-AD3A-44DA-89DA-A99A60484418}" mergeInterval="0" personalView="1" maximized="1" windowWidth="1276" windowHeight="821" tabRatio="905" activeSheetId="4"/>
  </customWorkbookViews>
</workbook>
</file>

<file path=xl/calcChain.xml><?xml version="1.0" encoding="utf-8"?>
<calcChain xmlns="http://schemas.openxmlformats.org/spreadsheetml/2006/main">
  <c r="Q26" i="2" l="1"/>
  <c r="U26" i="2" s="1"/>
  <c r="Q25" i="2"/>
  <c r="U25" i="2" s="1"/>
  <c r="Q24" i="2"/>
  <c r="U24" i="2" s="1"/>
  <c r="U21" i="2"/>
  <c r="U20" i="2"/>
  <c r="H56" i="4" l="1"/>
  <c r="H51" i="4"/>
  <c r="H43" i="4"/>
  <c r="H25" i="4"/>
  <c r="H31" i="4" s="1"/>
  <c r="G27" i="2"/>
  <c r="E27" i="2"/>
  <c r="Q36" i="2"/>
  <c r="O32" i="2"/>
  <c r="M32" i="2"/>
  <c r="K32" i="2"/>
  <c r="I32" i="2"/>
  <c r="O22" i="2"/>
  <c r="O27" i="2" s="1"/>
  <c r="M22" i="2"/>
  <c r="M27" i="2" s="1"/>
  <c r="K22" i="2"/>
  <c r="K27" i="2" s="1"/>
  <c r="I22" i="2"/>
  <c r="I27" i="2" s="1"/>
  <c r="H60" i="47"/>
  <c r="H52" i="47"/>
  <c r="H43" i="47"/>
  <c r="H45" i="47" s="1"/>
  <c r="H35" i="47"/>
  <c r="H26" i="47"/>
  <c r="H63" i="1"/>
  <c r="H60" i="1"/>
  <c r="H19" i="1"/>
  <c r="H29" i="1" s="1"/>
  <c r="H33" i="1" l="1"/>
  <c r="H38" i="1" s="1"/>
  <c r="H40" i="1" s="1"/>
  <c r="H43" i="1" s="1"/>
  <c r="H31" i="1"/>
  <c r="H36" i="47"/>
  <c r="H61" i="47"/>
  <c r="H64" i="1"/>
  <c r="Q19" i="2"/>
  <c r="E52" i="47"/>
  <c r="U19" i="2" l="1"/>
  <c r="E19" i="1"/>
  <c r="E29" i="1" s="1"/>
  <c r="E31" i="1" s="1"/>
  <c r="E33" i="1" s="1"/>
  <c r="K50" i="3" l="1"/>
  <c r="I50" i="3"/>
  <c r="E50" i="3"/>
  <c r="K63" i="3"/>
  <c r="I63" i="3"/>
  <c r="G63" i="3"/>
  <c r="E63" i="3"/>
  <c r="S22" i="2"/>
  <c r="S27" i="2" s="1"/>
  <c r="K29" i="2"/>
  <c r="K37" i="2" s="1"/>
  <c r="I29" i="2"/>
  <c r="I37" i="2" s="1"/>
  <c r="Q22" i="2" l="1"/>
  <c r="Q27" i="2" s="1"/>
  <c r="H66" i="1"/>
  <c r="E60" i="47"/>
  <c r="E60" i="1"/>
  <c r="U22" i="2" l="1"/>
  <c r="U27" i="2" s="1"/>
  <c r="I24" i="3" l="1"/>
  <c r="K24" i="3"/>
  <c r="H70" i="4"/>
  <c r="H69" i="4"/>
  <c r="H66" i="4"/>
  <c r="H68" i="4"/>
  <c r="H67" i="4"/>
  <c r="H71" i="4" l="1"/>
  <c r="E43" i="47" l="1"/>
  <c r="E45" i="47" s="1"/>
  <c r="E35" i="47"/>
  <c r="E26" i="47"/>
  <c r="E38" i="1"/>
  <c r="E40" i="1" s="1"/>
  <c r="E43" i="1" s="1"/>
  <c r="E36" i="47" l="1"/>
  <c r="E61" i="47"/>
  <c r="O29" i="2"/>
  <c r="O37" i="2" s="1"/>
  <c r="M29" i="2"/>
  <c r="M37" i="2" s="1"/>
  <c r="S29" i="2"/>
  <c r="G29" i="2"/>
  <c r="G37" i="2" s="1"/>
  <c r="E29" i="2"/>
  <c r="E37" i="2" s="1"/>
  <c r="U36" i="2"/>
  <c r="Q34" i="2"/>
  <c r="U34" i="2" s="1"/>
  <c r="U31" i="2"/>
  <c r="U30" i="2"/>
  <c r="E63" i="1"/>
  <c r="U35" i="2"/>
  <c r="E25" i="4"/>
  <c r="E31" i="4" s="1"/>
  <c r="E67" i="4" s="1"/>
  <c r="E66" i="4"/>
  <c r="E43" i="4"/>
  <c r="E68" i="4" s="1"/>
  <c r="S32" i="2"/>
  <c r="E51" i="4"/>
  <c r="E69" i="4" s="1"/>
  <c r="E70" i="4"/>
  <c r="K37" i="3"/>
  <c r="I37" i="3"/>
  <c r="G37" i="3"/>
  <c r="S37" i="2" l="1"/>
  <c r="E64" i="1"/>
  <c r="E66" i="1" s="1"/>
  <c r="Q32" i="2"/>
  <c r="E71" i="4"/>
  <c r="E56" i="4"/>
  <c r="U32" i="2" l="1"/>
  <c r="Q29" i="2"/>
  <c r="Q37" i="2" s="1"/>
  <c r="U29" i="2" l="1"/>
  <c r="U37" i="2" s="1"/>
</calcChain>
</file>

<file path=xl/sharedStrings.xml><?xml version="1.0" encoding="utf-8"?>
<sst xmlns="http://schemas.openxmlformats.org/spreadsheetml/2006/main" count="473" uniqueCount="298">
  <si>
    <t>Kapital- rücklage
der MVV Energie AG</t>
  </si>
  <si>
    <t>Gesamtergebnis der Aktionäre der MVV Energie AG</t>
  </si>
  <si>
    <t>Cashflow aus der Investitionstätigkeit</t>
  </si>
  <si>
    <t>Erläuterungen</t>
  </si>
  <si>
    <t>davon EBIT vor Ergebnis aus der Bewertung von Derivaten nach IAS 39</t>
  </si>
  <si>
    <t>Gesamtergebnis</t>
  </si>
  <si>
    <t>Umsatzerlöse nach Strom- und Erdgassteuer</t>
  </si>
  <si>
    <t>Unternehmen</t>
  </si>
  <si>
    <t xml:space="preserve">Außerplanmäßige </t>
  </si>
  <si>
    <t>Cashflow Hedges</t>
  </si>
  <si>
    <t>Währungsumrechnungsdifferenz</t>
  </si>
  <si>
    <t>Sonstiges Ergebnis</t>
  </si>
  <si>
    <t>Eingebrachtes Eigenkapital</t>
  </si>
  <si>
    <t>Erwirtschaftetes Eigenkapital</t>
  </si>
  <si>
    <t>Adjusted EBIT</t>
  </si>
  <si>
    <t>Cashflow vor Working Capital und Steuern</t>
  </si>
  <si>
    <t>Cashflow aus der laufenden Geschäftstätigkeit</t>
  </si>
  <si>
    <t>Grundkapital
der MVV Energie AG</t>
  </si>
  <si>
    <t>Gesamtes Kapital</t>
  </si>
  <si>
    <t>Ergebnis der Geschäftstätigkeit</t>
  </si>
  <si>
    <t>Dividendenausschüttung</t>
  </si>
  <si>
    <t>Aufwendungen</t>
  </si>
  <si>
    <t>Sonstiges</t>
  </si>
  <si>
    <t>Aktiva</t>
  </si>
  <si>
    <t>Passiva</t>
  </si>
  <si>
    <t>Eigenkapital</t>
  </si>
  <si>
    <t>Abschreibungen</t>
  </si>
  <si>
    <t>EBT</t>
  </si>
  <si>
    <t>Grundkapital</t>
  </si>
  <si>
    <t>Konsolidierung</t>
  </si>
  <si>
    <t>Veränderung Konsolidierungskreis</t>
  </si>
  <si>
    <t>Investitionen</t>
  </si>
  <si>
    <t>Veränderung der flüssigen Mittel aus Währungsumrechnung</t>
  </si>
  <si>
    <t>Wertpapiere</t>
  </si>
  <si>
    <t>Kumuliertes erfolgswirksames Ergebnis</t>
  </si>
  <si>
    <t>Langfristige Vermögenswerte</t>
  </si>
  <si>
    <t>Kurzfristige Vermögenswerte</t>
  </si>
  <si>
    <t xml:space="preserve">Kumuliertes erfolgsneutrales Ergebnis </t>
  </si>
  <si>
    <t>Kumuliertes erfolgsneutrales Ergebnis</t>
  </si>
  <si>
    <t>Kapitalrücklage</t>
  </si>
  <si>
    <t>Langfristige Schulden</t>
  </si>
  <si>
    <t>Kurzfristige Schulden</t>
  </si>
  <si>
    <t>Als Finanzinvestitionen gehaltene Immobilien</t>
  </si>
  <si>
    <t>Cashflow aus der Finanzierungstätigkeit</t>
  </si>
  <si>
    <t xml:space="preserve">Einzahlungen aus dem Abgang von immateriellen Vermögenswerten,  </t>
  </si>
  <si>
    <t>Steuerrückstellungen</t>
  </si>
  <si>
    <t xml:space="preserve">Kapitalflussrechnung </t>
  </si>
  <si>
    <t>Cashflow – aggregierte Darstellung</t>
  </si>
  <si>
    <t>% Vorjahr</t>
  </si>
  <si>
    <t>Adjusted EBITDA</t>
  </si>
  <si>
    <t>Adjusted EBT</t>
  </si>
  <si>
    <t>Bereinigter Jahresüberschuss</t>
  </si>
  <si>
    <t>Bereinigter Jahresüberschuss nach Fremdanteilen</t>
  </si>
  <si>
    <t>Bilanzsumme</t>
  </si>
  <si>
    <t>Kennzahlen zur Bilanzanalyse</t>
  </si>
  <si>
    <t>Aktie und Dividende</t>
  </si>
  <si>
    <t>Jahresüberschuss</t>
  </si>
  <si>
    <t xml:space="preserve">EBIT  </t>
  </si>
  <si>
    <t>Gesamtes Jahresergebnis</t>
  </si>
  <si>
    <t>Strategische Beteiligungen</t>
  </si>
  <si>
    <t>Gesamt</t>
  </si>
  <si>
    <t>Veränderung aus Kapitaländerungen bei Minderheiten</t>
  </si>
  <si>
    <t xml:space="preserve"> -</t>
  </si>
  <si>
    <t>Mengen</t>
  </si>
  <si>
    <t>davon Ergebnisanteil der Aktionäre der MVV Energie AG</t>
  </si>
  <si>
    <t xml:space="preserve">    
(Jahresüberschuss nach Fremdanteilen)</t>
  </si>
  <si>
    <t>Zur Veräußerung gehaltene Vermögenswerte</t>
  </si>
  <si>
    <t>Steuerforderungen</t>
  </si>
  <si>
    <t>Steuerverbindlichkeiten</t>
  </si>
  <si>
    <t>Gezahlte Dividende</t>
  </si>
  <si>
    <t xml:space="preserve">Abschreibungen </t>
  </si>
  <si>
    <t>Erträge und</t>
  </si>
  <si>
    <t>Umsatz ohne Energiesteuern</t>
  </si>
  <si>
    <t>davon Wachstumsinvestitionen</t>
  </si>
  <si>
    <t>davon Bestandsinvestitionen</t>
  </si>
  <si>
    <t>4 044</t>
  </si>
  <si>
    <t>In den Folgeperioden in den Gewinn oder Verlust umzugliedern</t>
  </si>
  <si>
    <t>Nicht in den Folgeperioden in den Gewinn oder Verlust umzugliedern</t>
  </si>
  <si>
    <t>Planmäßige</t>
  </si>
  <si>
    <t>Wesentliche</t>
  </si>
  <si>
    <t>Außerplanmäßige</t>
  </si>
  <si>
    <t xml:space="preserve">Gezahlte Dividende an Anteile von nicht beherrschenden Gesellschaftern </t>
  </si>
  <si>
    <t>Gesamtergebnisrechnung</t>
  </si>
  <si>
    <t>Anteile nicht beherrrschender Gesellschafter</t>
  </si>
  <si>
    <t>zahlungsunwirksame</t>
  </si>
  <si>
    <t>EBITDA</t>
  </si>
  <si>
    <t>Umgliederbarer Anteil der At-Equity-Unternehmen</t>
  </si>
  <si>
    <t xml:space="preserve">Auszahlungen für Investitionen in immaterielle Vermögenswerte, Sachanlagen </t>
  </si>
  <si>
    <t>Auszahlungen für den Erwerb von vollkonsolidierten Unternehmen</t>
  </si>
  <si>
    <t>1, 2</t>
  </si>
  <si>
    <r>
      <t>Nettofinanzschulden</t>
    </r>
    <r>
      <rPr>
        <vertAlign val="superscript"/>
        <sz val="9"/>
        <color indexed="8"/>
        <rFont val="Arial"/>
        <family val="2"/>
      </rPr>
      <t xml:space="preserve"> 3</t>
    </r>
  </si>
  <si>
    <t>3 Lang- und kurzfristige Finanzschulden abzüglich flüssige Mittel</t>
  </si>
  <si>
    <t>Ergebnis At-Equity-</t>
  </si>
  <si>
    <t>Immaterielle Vermögenswerte</t>
  </si>
  <si>
    <t>Sachanlagen</t>
  </si>
  <si>
    <t>Beteiligungen an At-Equity-Unternehmen</t>
  </si>
  <si>
    <t>Sonstige Forderungen und Vermögenswerte</t>
  </si>
  <si>
    <t>Aktive latente Steuern</t>
  </si>
  <si>
    <t>Übrige Finanzanlagen</t>
  </si>
  <si>
    <t>Vorräte</t>
  </si>
  <si>
    <r>
      <t>Forderungen aus Lieferungen und Leistungen</t>
    </r>
    <r>
      <rPr>
        <vertAlign val="superscript"/>
        <sz val="9"/>
        <rFont val="Arial"/>
        <family val="2"/>
      </rPr>
      <t xml:space="preserve"> </t>
    </r>
  </si>
  <si>
    <r>
      <t>Flüssige Mittel</t>
    </r>
    <r>
      <rPr>
        <vertAlign val="superscript"/>
        <sz val="9"/>
        <rFont val="Arial"/>
        <family val="2"/>
      </rPr>
      <t xml:space="preserve"> </t>
    </r>
  </si>
  <si>
    <r>
      <t>Kumuliertes erfolgswirksames Ergebnis</t>
    </r>
    <r>
      <rPr>
        <vertAlign val="superscript"/>
        <sz val="9"/>
        <rFont val="Arial"/>
        <family val="2"/>
      </rPr>
      <t xml:space="preserve"> </t>
    </r>
  </si>
  <si>
    <r>
      <t>Kumuliertes erfolgsneutrales Ergebnis</t>
    </r>
    <r>
      <rPr>
        <vertAlign val="superscript"/>
        <sz val="9"/>
        <rFont val="Arial"/>
        <family val="2"/>
      </rPr>
      <t xml:space="preserve"> </t>
    </r>
  </si>
  <si>
    <r>
      <t>Anteile nicht beherrschender Gesellschafter</t>
    </r>
    <r>
      <rPr>
        <vertAlign val="superscript"/>
        <sz val="9"/>
        <rFont val="Arial"/>
        <family val="2"/>
      </rPr>
      <t xml:space="preserve"> </t>
    </r>
  </si>
  <si>
    <r>
      <t>Rückstellungen</t>
    </r>
    <r>
      <rPr>
        <vertAlign val="superscript"/>
        <sz val="9"/>
        <rFont val="Arial"/>
        <family val="2"/>
      </rPr>
      <t xml:space="preserve"> </t>
    </r>
  </si>
  <si>
    <r>
      <t>Finanzschulden</t>
    </r>
    <r>
      <rPr>
        <vertAlign val="superscript"/>
        <sz val="9"/>
        <rFont val="Arial"/>
        <family val="2"/>
      </rPr>
      <t xml:space="preserve"> </t>
    </r>
  </si>
  <si>
    <t>Andere Verbindlichkeiten</t>
  </si>
  <si>
    <t>Passive latente Steuern</t>
  </si>
  <si>
    <t>Sonstige Rückstellungen</t>
  </si>
  <si>
    <r>
      <t>Verbindlichkeiten aus Lieferungen und Leistungen</t>
    </r>
    <r>
      <rPr>
        <vertAlign val="superscript"/>
        <sz val="9"/>
        <rFont val="Arial"/>
        <family val="2"/>
      </rPr>
      <t xml:space="preserve"> </t>
    </r>
  </si>
  <si>
    <r>
      <t>Andere Verbindlichkeiten</t>
    </r>
    <r>
      <rPr>
        <vertAlign val="superscript"/>
        <sz val="9"/>
        <rFont val="Arial"/>
        <family val="2"/>
      </rPr>
      <t xml:space="preserve"> </t>
    </r>
  </si>
  <si>
    <r>
      <t>Versicherungsmathematische Gewinne und Verluste</t>
    </r>
    <r>
      <rPr>
        <vertAlign val="superscript"/>
        <sz val="9"/>
        <rFont val="Arial"/>
        <family val="2"/>
      </rPr>
      <t xml:space="preserve"> </t>
    </r>
  </si>
  <si>
    <r>
      <t>Nicht umgliederbarer Anteil der At-Equity-Unternehmen</t>
    </r>
    <r>
      <rPr>
        <vertAlign val="superscript"/>
        <sz val="9"/>
        <rFont val="Arial"/>
        <family val="2"/>
      </rPr>
      <t xml:space="preserve"> </t>
    </r>
  </si>
  <si>
    <r>
      <t>davon Anteile nicht beherrschender Gesellschafter</t>
    </r>
    <r>
      <rPr>
        <vertAlign val="superscript"/>
        <sz val="9"/>
        <rFont val="Arial"/>
        <family val="2"/>
      </rPr>
      <t xml:space="preserve"> </t>
    </r>
  </si>
  <si>
    <t>Ertragsteuern</t>
  </si>
  <si>
    <r>
      <t>Finanzaufwendungen</t>
    </r>
    <r>
      <rPr>
        <vertAlign val="superscript"/>
        <sz val="9"/>
        <rFont val="Arial"/>
        <family val="2"/>
      </rPr>
      <t xml:space="preserve"> </t>
    </r>
  </si>
  <si>
    <r>
      <t>Finanzerträge</t>
    </r>
    <r>
      <rPr>
        <vertAlign val="superscript"/>
        <sz val="9"/>
        <rFont val="Arial"/>
        <family val="2"/>
      </rPr>
      <t xml:space="preserve"> </t>
    </r>
  </si>
  <si>
    <r>
      <t>davon Ergebnis aus der Bewertung von Derivaten nach IAS 39</t>
    </r>
    <r>
      <rPr>
        <vertAlign val="superscript"/>
        <sz val="9"/>
        <rFont val="Arial"/>
        <family val="2"/>
      </rPr>
      <t xml:space="preserve"> </t>
    </r>
  </si>
  <si>
    <r>
      <t>Sonstiges Beteiligungsergebnis</t>
    </r>
    <r>
      <rPr>
        <vertAlign val="superscript"/>
        <sz val="9"/>
        <rFont val="Arial"/>
        <family val="2"/>
      </rPr>
      <t xml:space="preserve"> </t>
    </r>
  </si>
  <si>
    <r>
      <t>Ergebnis aus At-Equity-Unternehmen</t>
    </r>
    <r>
      <rPr>
        <vertAlign val="superscript"/>
        <sz val="9"/>
        <rFont val="Arial"/>
        <family val="2"/>
      </rPr>
      <t xml:space="preserve"> </t>
    </r>
  </si>
  <si>
    <r>
      <t>Sonstige betriebliche Aufwendungen</t>
    </r>
    <r>
      <rPr>
        <vertAlign val="superscript"/>
        <sz val="9"/>
        <rFont val="Arial"/>
        <family val="2"/>
      </rPr>
      <t xml:space="preserve"> </t>
    </r>
  </si>
  <si>
    <r>
      <t>Personalaufwand</t>
    </r>
    <r>
      <rPr>
        <vertAlign val="superscript"/>
        <sz val="9"/>
        <rFont val="Arial"/>
        <family val="2"/>
      </rPr>
      <t xml:space="preserve"> </t>
    </r>
  </si>
  <si>
    <r>
      <t>Materialaufwand</t>
    </r>
    <r>
      <rPr>
        <vertAlign val="superscript"/>
        <sz val="9"/>
        <rFont val="Arial"/>
        <family val="2"/>
      </rPr>
      <t xml:space="preserve"> </t>
    </r>
  </si>
  <si>
    <r>
      <t>Sonstige betriebliche Erträge</t>
    </r>
    <r>
      <rPr>
        <vertAlign val="superscript"/>
        <sz val="9"/>
        <rFont val="Arial"/>
        <family val="2"/>
      </rPr>
      <t xml:space="preserve"> </t>
    </r>
  </si>
  <si>
    <r>
      <t>Aktivierte Eigenleistungen</t>
    </r>
    <r>
      <rPr>
        <vertAlign val="superscript"/>
        <sz val="9"/>
        <rFont val="Arial"/>
        <family val="2"/>
      </rPr>
      <t xml:space="preserve"> </t>
    </r>
  </si>
  <si>
    <t>Bestandsveränderungen</t>
  </si>
  <si>
    <t>Abzüglich Strom- und Erdgassteuer</t>
  </si>
  <si>
    <t>Umsatzerlöse</t>
  </si>
  <si>
    <r>
      <t>Jahresergebnis vor Ertragsteuern</t>
    </r>
    <r>
      <rPr>
        <vertAlign val="superscript"/>
        <sz val="9"/>
        <rFont val="Arial"/>
        <family val="2"/>
      </rPr>
      <t xml:space="preserve"> </t>
    </r>
  </si>
  <si>
    <r>
      <t>und als Finanzinvestitionen gehaltene Immobilien</t>
    </r>
    <r>
      <rPr>
        <vertAlign val="superscript"/>
        <sz val="9"/>
        <rFont val="Arial"/>
        <family val="2"/>
      </rPr>
      <t xml:space="preserve"> </t>
    </r>
  </si>
  <si>
    <r>
      <t>Finanzergebnis</t>
    </r>
    <r>
      <rPr>
        <vertAlign val="superscript"/>
        <sz val="9"/>
        <rFont val="Arial"/>
        <family val="2"/>
      </rPr>
      <t xml:space="preserve"> </t>
    </r>
  </si>
  <si>
    <t>Erhaltene Zinsen</t>
  </si>
  <si>
    <r>
      <t>Veränderung der langfristigen Rückstellungen</t>
    </r>
    <r>
      <rPr>
        <vertAlign val="superscript"/>
        <sz val="9"/>
        <rFont val="Arial"/>
        <family val="2"/>
      </rPr>
      <t xml:space="preserve"> </t>
    </r>
  </si>
  <si>
    <t>Sonstige zahlungsunwirksame Erträge und Aufwendungen</t>
  </si>
  <si>
    <t xml:space="preserve">Ergebnis aus dem Abgang von langfristigen Vermögenswerten </t>
  </si>
  <si>
    <r>
      <t>Veränderung der kurzfristigen Rückstellungen</t>
    </r>
    <r>
      <rPr>
        <vertAlign val="superscript"/>
        <sz val="9"/>
        <rFont val="Arial"/>
        <family val="2"/>
      </rPr>
      <t xml:space="preserve"> </t>
    </r>
  </si>
  <si>
    <r>
      <t>Gezahlte Ertragsteuern</t>
    </r>
    <r>
      <rPr>
        <vertAlign val="superscript"/>
        <sz val="9"/>
        <rFont val="Arial"/>
        <family val="2"/>
      </rPr>
      <t xml:space="preserve"> </t>
    </r>
  </si>
  <si>
    <t>und als Finanzinvestitionen gehaltene Immobilien</t>
  </si>
  <si>
    <r>
      <t>Sachanlagen und als Finanzinvestitionen gehaltenen Immobilien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 xml:space="preserve"> </t>
    </r>
  </si>
  <si>
    <r>
      <t>Einzahlungen aus Zuschüssen</t>
    </r>
    <r>
      <rPr>
        <vertAlign val="superscript"/>
        <sz val="9"/>
        <rFont val="Arial"/>
        <family val="2"/>
      </rPr>
      <t xml:space="preserve"> </t>
    </r>
  </si>
  <si>
    <r>
      <t>Einzahlungen aus dem Verkauf von übrige Finanzanlagen</t>
    </r>
    <r>
      <rPr>
        <vertAlign val="superscript"/>
        <sz val="9"/>
        <rFont val="Arial"/>
        <family val="2"/>
      </rPr>
      <t xml:space="preserve"> </t>
    </r>
  </si>
  <si>
    <t>Auszahlungen für übrige Finanzanlagen</t>
  </si>
  <si>
    <r>
      <t>Einzahlungen aus der Aufnahme von Krediten</t>
    </r>
    <r>
      <rPr>
        <vertAlign val="superscript"/>
        <sz val="9"/>
        <rFont val="Arial"/>
        <family val="2"/>
      </rPr>
      <t xml:space="preserve"> </t>
    </r>
  </si>
  <si>
    <r>
      <t>Auszahlungen für die Tilgung von Krediten</t>
    </r>
    <r>
      <rPr>
        <vertAlign val="superscript"/>
        <sz val="9"/>
        <rFont val="Arial"/>
        <family val="2"/>
      </rPr>
      <t xml:space="preserve"> </t>
    </r>
  </si>
  <si>
    <t>Gezahlte Zinsen</t>
  </si>
  <si>
    <r>
      <t>Zahlungswirksame Veränderungen des Finanzmittelbestands</t>
    </r>
    <r>
      <rPr>
        <vertAlign val="superscript"/>
        <sz val="9"/>
        <rFont val="Arial"/>
        <family val="2"/>
      </rPr>
      <t xml:space="preserve"> </t>
    </r>
  </si>
  <si>
    <r>
      <t>Unternehmen</t>
    </r>
    <r>
      <rPr>
        <vertAlign val="superscript"/>
        <sz val="9"/>
        <rFont val="Arial"/>
        <family val="2"/>
      </rPr>
      <t xml:space="preserve"> </t>
    </r>
  </si>
  <si>
    <r>
      <t>Investitionen</t>
    </r>
    <r>
      <rPr>
        <vertAlign val="superscript"/>
        <sz val="9"/>
        <rFont val="Arial"/>
        <family val="2"/>
      </rPr>
      <t xml:space="preserve"> </t>
    </r>
  </si>
  <si>
    <r>
      <t>Aufwendungen</t>
    </r>
    <r>
      <rPr>
        <vertAlign val="superscript"/>
        <sz val="9"/>
        <rFont val="Arial"/>
        <family val="2"/>
      </rPr>
      <t xml:space="preserve"> </t>
    </r>
  </si>
  <si>
    <t>davon Inland</t>
  </si>
  <si>
    <t>davon Ausland</t>
  </si>
  <si>
    <t>GJ 2016</t>
  </si>
  <si>
    <t>GJ 2015</t>
  </si>
  <si>
    <t>GJ 2014</t>
  </si>
  <si>
    <t>GJ 2013</t>
  </si>
  <si>
    <t>GJ 2012</t>
  </si>
  <si>
    <t>GJ 2011</t>
  </si>
  <si>
    <t>GJ 2010</t>
  </si>
  <si>
    <t>GJ 2009</t>
  </si>
  <si>
    <t>Zehnjahresübersicht</t>
  </si>
  <si>
    <r>
      <t xml:space="preserve">Investitionen </t>
    </r>
    <r>
      <rPr>
        <sz val="9"/>
        <rFont val="Arial"/>
        <family val="2"/>
      </rPr>
      <t>(Mio Euro)</t>
    </r>
  </si>
  <si>
    <r>
      <t xml:space="preserve">Bilanzzahlen </t>
    </r>
    <r>
      <rPr>
        <sz val="9"/>
        <rFont val="Arial"/>
        <family val="2"/>
      </rPr>
      <t>(Mio Euro)</t>
    </r>
  </si>
  <si>
    <t>Cashflow aus der laufenden Geschäftstätigkeit (Mio Euro)</t>
  </si>
  <si>
    <t>Börsenwert am 30.9. (Mio Euro)</t>
  </si>
  <si>
    <t>Durchschnittlicher Tagesumsatz (Stück)</t>
  </si>
  <si>
    <t>Anzahl der Stückaktien am 30.9. (Tsd)</t>
  </si>
  <si>
    <t>Anzahl der dividendenberechtigten Aktien (Tsd)</t>
  </si>
  <si>
    <t>Dividende je Aktie (Euro)</t>
  </si>
  <si>
    <t>Dividendensumme (Mio Euro)</t>
  </si>
  <si>
    <t>Stromabsatz (Mio kWh)</t>
  </si>
  <si>
    <t>Wärmeabsatz (Mio kWh)</t>
  </si>
  <si>
    <t>Gasabsatz (Mio kWh)</t>
  </si>
  <si>
    <r>
      <t>Wasserabsatz (Mio 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)</t>
    </r>
  </si>
  <si>
    <t>Angelieferte brennbare Abfälle (1.000 t)</t>
  </si>
  <si>
    <r>
      <t>Bereinigtes Ergebnis je Aktie</t>
    </r>
    <r>
      <rPr>
        <vertAlign val="superscript"/>
        <sz val="9"/>
        <rFont val="Arial"/>
        <family val="2"/>
      </rPr>
      <t xml:space="preserve"> 1 </t>
    </r>
    <r>
      <rPr>
        <sz val="9"/>
        <rFont val="Arial"/>
        <family val="2"/>
      </rPr>
      <t>(Euro)</t>
    </r>
  </si>
  <si>
    <t>Cashflow aus laufender Geschäftstätigkeit je Aktie (Euro)</t>
  </si>
  <si>
    <t xml:space="preserve">Gewinn- und Verlustrechnung </t>
  </si>
  <si>
    <t>Tsd Euro</t>
  </si>
  <si>
    <t xml:space="preserve">Aufstellung der erfolgsneutral im Konzerneigenkapital erfassten Erträge und Aufwendungen </t>
  </si>
  <si>
    <t>Bilanz</t>
  </si>
  <si>
    <t xml:space="preserve">Eigenkapitalveränderungsrechnung </t>
  </si>
  <si>
    <r>
      <t>Kapitalflussrechnung</t>
    </r>
    <r>
      <rPr>
        <b/>
        <vertAlign val="superscript"/>
        <sz val="9"/>
        <rFont val="Arial"/>
        <family val="2"/>
      </rPr>
      <t xml:space="preserve"> 1 </t>
    </r>
  </si>
  <si>
    <t>MVV in Zahlen</t>
  </si>
  <si>
    <t>Gewinn- und Verlustrechnung</t>
  </si>
  <si>
    <t>GJ 2017</t>
  </si>
  <si>
    <t xml:space="preserve">Dividendenvorschlag/Dividende je Aktie (Euro) </t>
  </si>
  <si>
    <t>1.10.2016 bis 30.9.2017</t>
  </si>
  <si>
    <t>Ergebnis aus Restrukturierung</t>
  </si>
  <si>
    <t xml:space="preserve">Unverwässertes und verwässertes Ergebnis je Aktie (Euro) </t>
  </si>
  <si>
    <t>Eigenkapitalveränderungsrechnung</t>
  </si>
  <si>
    <t xml:space="preserve">Kapital          von MVV </t>
  </si>
  <si>
    <t>Stand zum 30.9.2017</t>
  </si>
  <si>
    <t>Segmentberichterstattung</t>
  </si>
  <si>
    <r>
      <t>Gewinn- und Verlustrechnung</t>
    </r>
    <r>
      <rPr>
        <sz val="9"/>
        <color indexed="8"/>
        <rFont val="Arial"/>
        <family val="2"/>
      </rPr>
      <t xml:space="preserve"> (Mio Euro)</t>
    </r>
  </si>
  <si>
    <t xml:space="preserve">MVV </t>
  </si>
  <si>
    <t>Kapital von MVV</t>
  </si>
  <si>
    <t xml:space="preserve">Abschreibungen und Zuschreibungen auf immaterielle Vermögenswerte, Sachanlagen </t>
  </si>
  <si>
    <r>
      <t>Einzahlungen aus dem Verkauf von vollkonsolidierten Unternehmen</t>
    </r>
    <r>
      <rPr>
        <vertAlign val="superscript"/>
        <sz val="9"/>
        <rFont val="Arial"/>
        <family val="2"/>
      </rPr>
      <t xml:space="preserve"> </t>
    </r>
  </si>
  <si>
    <r>
      <t>und sonstigen Geschäftseinheiten</t>
    </r>
    <r>
      <rPr>
        <vertAlign val="superscript"/>
        <sz val="9"/>
        <rFont val="Arial"/>
        <family val="2"/>
      </rPr>
      <t xml:space="preserve"> </t>
    </r>
  </si>
  <si>
    <t>2 Ohne nicht operativen Bewertungseffekt aus Finanzderivaten</t>
  </si>
  <si>
    <t>Vollzeitäquivalente (Anzahl zum 30.9)</t>
  </si>
  <si>
    <t xml:space="preserve">Mitarbeiterzahl (Köpfe zum 30.9)  </t>
  </si>
  <si>
    <t>Kumuliertes erfolgs-wirksames Ergebnis</t>
  </si>
  <si>
    <t>Unterschieds-
betrag aus 
Währungs-
rechnung</t>
  </si>
  <si>
    <t>Markt-bewertung von Finanz-instrumenten</t>
  </si>
  <si>
    <t>Versiche rungsmathe-matische Gerwinne und Verluste</t>
  </si>
  <si>
    <t xml:space="preserve">   und mit Zinserträgen aus Finanzierungsleasing </t>
  </si>
  <si>
    <t>Anteile          nicht beherr-schender
Gesellschafter</t>
  </si>
  <si>
    <t>Kapitalerhöhung/Kapitalherabsetzung bei Tochtergesellschaften</t>
  </si>
  <si>
    <t>Innenumsatz ohne</t>
  </si>
  <si>
    <t xml:space="preserve"> Energiesteuern</t>
  </si>
  <si>
    <r>
      <t xml:space="preserve"> Energiesteuern</t>
    </r>
    <r>
      <rPr>
        <vertAlign val="superscript"/>
        <sz val="9"/>
        <rFont val="Arial"/>
        <family val="2"/>
      </rPr>
      <t xml:space="preserve"> </t>
    </r>
  </si>
  <si>
    <t>Außenumsatz ohne</t>
  </si>
  <si>
    <t>GJ 2018</t>
  </si>
  <si>
    <t>1.10.2017 bis 30.9.2018</t>
  </si>
  <si>
    <t>Stand zum 1.10.2016</t>
  </si>
  <si>
    <t xml:space="preserve">Sonstige Veränderungen </t>
  </si>
  <si>
    <r>
      <t>Stand zum 1.10.2017</t>
    </r>
    <r>
      <rPr>
        <b/>
        <vertAlign val="superscript"/>
        <sz val="9"/>
        <rFont val="Arial"/>
        <family val="2"/>
      </rPr>
      <t xml:space="preserve"> </t>
    </r>
  </si>
  <si>
    <t>Stand zum 30.9.2018</t>
  </si>
  <si>
    <r>
      <t>Finanzmittelbestand zum 30.9.2018 (bzw. 2017)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 </t>
    </r>
  </si>
  <si>
    <t xml:space="preserve">     davon Finanzmittelbestand zum 30.9.2018 (bzw. 2017) mit Verfügungsbeschränkung</t>
  </si>
  <si>
    <r>
      <t>Finanzmittelbestand zum 1.10.2017 (bzw. 2016)</t>
    </r>
    <r>
      <rPr>
        <b/>
        <vertAlign val="superscript"/>
        <sz val="9"/>
        <rFont val="Arial"/>
        <family val="2"/>
      </rPr>
      <t xml:space="preserve"> </t>
    </r>
  </si>
  <si>
    <t>Segmentbericht vom 1.10.2017 bis zum 30.9.2018</t>
  </si>
  <si>
    <t>Kundenlösungen</t>
  </si>
  <si>
    <t>Neue Energien</t>
  </si>
  <si>
    <t>Versorgungsicherheit</t>
  </si>
  <si>
    <r>
      <t>Bereinigte Eigenkapitalquote</t>
    </r>
    <r>
      <rPr>
        <vertAlign val="superscript"/>
        <sz val="9"/>
        <rFont val="Arial"/>
        <family val="2"/>
      </rPr>
      <t xml:space="preserve"> 4 </t>
    </r>
    <r>
      <rPr>
        <sz val="9"/>
        <rFont val="Arial"/>
        <family val="2"/>
      </rPr>
      <t xml:space="preserve">(%) </t>
    </r>
  </si>
  <si>
    <r>
      <t>ROCE</t>
    </r>
    <r>
      <rPr>
        <vertAlign val="superscript"/>
        <sz val="9"/>
        <color indexed="8"/>
        <rFont val="Arial"/>
        <family val="2"/>
      </rPr>
      <t xml:space="preserve"> 5</t>
    </r>
    <r>
      <rPr>
        <sz val="9"/>
        <color indexed="8"/>
        <rFont val="Arial"/>
        <family val="2"/>
      </rPr>
      <t xml:space="preserve"> (%)</t>
    </r>
  </si>
  <si>
    <r>
      <t>WACC</t>
    </r>
    <r>
      <rPr>
        <vertAlign val="superscript"/>
        <sz val="9"/>
        <rFont val="Arial"/>
        <family val="2"/>
      </rPr>
      <t xml:space="preserve"> 6</t>
    </r>
    <r>
      <rPr>
        <sz val="9"/>
        <rFont val="Arial"/>
        <family val="2"/>
      </rPr>
      <t xml:space="preserve"> (%)</t>
    </r>
  </si>
  <si>
    <r>
      <t>Value Spread</t>
    </r>
    <r>
      <rPr>
        <vertAlign val="superscript"/>
        <sz val="9"/>
        <rFont val="Arial"/>
        <family val="2"/>
      </rPr>
      <t xml:space="preserve"> 7</t>
    </r>
    <r>
      <rPr>
        <sz val="9"/>
        <rFont val="Arial"/>
        <family val="2"/>
      </rPr>
      <t xml:space="preserve"> (%)</t>
    </r>
  </si>
  <si>
    <r>
      <t xml:space="preserve">Capital Employed </t>
    </r>
    <r>
      <rPr>
        <vertAlign val="superscript"/>
        <sz val="9"/>
        <rFont val="Arial"/>
        <family val="2"/>
      </rPr>
      <t xml:space="preserve">8 </t>
    </r>
    <r>
      <rPr>
        <sz val="9"/>
        <rFont val="Arial"/>
        <family val="2"/>
      </rPr>
      <t>(Mio Euro)</t>
    </r>
  </si>
  <si>
    <t>5 Return on Capital Employed bis Geschäftsjahr 2009 Adjusted EBITA zu Capital Employed, seit Geschäftsjahr 2010 Adjusted EBIT zu Capital Employed</t>
  </si>
  <si>
    <t>6 Weighted Average Cost of Capital (Gewichteter Kapitalkostensatz)</t>
  </si>
  <si>
    <t>7 Wertbeitrag (ROCE abzüglich WACC)</t>
  </si>
  <si>
    <t>4 Bereinigtes Eigenkapital zu bereinigter Bilanzsumme</t>
  </si>
  <si>
    <t>1 Seit Geschäftsjahr 2015 Teilkonzern Ingolstadt nicht mehr quotal bilanziert, sondern at equity in den Konzernabschluss einbezogen (Werte Geschäftsjahr 2014 angepasst)</t>
  </si>
  <si>
    <t xml:space="preserve">8 Bis Geschäftsjahr 2010 bereinigtes Eigenkapital zuzüglich Finanzschulden zuzüglich Rückstellungen für Pensionen und ähnliche Verpflichtungen zuzüglich kumulierte Abschreibungen auf </t>
  </si>
  <si>
    <r>
      <t>Jahreshöchstkurs</t>
    </r>
    <r>
      <rPr>
        <vertAlign val="superscript"/>
        <sz val="9"/>
        <rFont val="Arial"/>
        <family val="2"/>
      </rPr>
      <t xml:space="preserve"> 3 </t>
    </r>
    <r>
      <rPr>
        <sz val="9"/>
        <rFont val="Arial"/>
        <family val="2"/>
      </rPr>
      <t>(Euro)</t>
    </r>
  </si>
  <si>
    <r>
      <t>Jahrestiefstkurs</t>
    </r>
    <r>
      <rPr>
        <vertAlign val="superscript"/>
        <sz val="9"/>
        <rFont val="Arial"/>
        <family val="2"/>
      </rPr>
      <t xml:space="preserve"> 3 </t>
    </r>
    <r>
      <rPr>
        <sz val="9"/>
        <rFont val="Arial"/>
        <family val="2"/>
      </rPr>
      <t>(Euro)</t>
    </r>
  </si>
  <si>
    <r>
      <t>Bereinigtes Ergebnis je Aktie</t>
    </r>
    <r>
      <rPr>
        <vertAlign val="superscript"/>
        <sz val="9"/>
        <rFont val="Arial"/>
        <family val="2"/>
      </rPr>
      <t xml:space="preserve"> 5</t>
    </r>
    <r>
      <rPr>
        <sz val="9"/>
        <rFont val="Arial"/>
        <family val="2"/>
      </rPr>
      <t xml:space="preserve"> (Euro)</t>
    </r>
  </si>
  <si>
    <r>
      <t>Cashflow aus der laufenden Geschäftstätigkeit je Aktie</t>
    </r>
    <r>
      <rPr>
        <vertAlign val="superscript"/>
        <sz val="9"/>
        <rFont val="Arial"/>
        <family val="2"/>
      </rPr>
      <t xml:space="preserve"> 5 </t>
    </r>
    <r>
      <rPr>
        <sz val="9"/>
        <rFont val="Arial"/>
        <family val="2"/>
      </rPr>
      <t>(Euro)</t>
    </r>
  </si>
  <si>
    <r>
      <t>Bereinigter Buchwert je Aktie</t>
    </r>
    <r>
      <rPr>
        <vertAlign val="superscript"/>
        <sz val="9"/>
        <rFont val="Arial"/>
        <family val="2"/>
      </rPr>
      <t xml:space="preserve"> 5, 6, 7</t>
    </r>
    <r>
      <rPr>
        <sz val="9"/>
        <rFont val="Arial"/>
        <family val="2"/>
      </rPr>
      <t xml:space="preserve"> (Euro)</t>
    </r>
  </si>
  <si>
    <r>
      <t>Kurs-Gewinn-Verhältnis</t>
    </r>
    <r>
      <rPr>
        <vertAlign val="superscript"/>
        <sz val="9"/>
        <rFont val="Arial"/>
        <family val="2"/>
      </rPr>
      <t xml:space="preserve"> 5, 8</t>
    </r>
  </si>
  <si>
    <r>
      <t>Kurs-Cashflow-Verhältnis</t>
    </r>
    <r>
      <rPr>
        <vertAlign val="superscript"/>
        <sz val="9"/>
        <rFont val="Arial"/>
        <family val="2"/>
      </rPr>
      <t xml:space="preserve"> 5, 8</t>
    </r>
  </si>
  <si>
    <r>
      <t>Dividendenrendite</t>
    </r>
    <r>
      <rPr>
        <vertAlign val="superscript"/>
        <sz val="9"/>
        <rFont val="Arial"/>
        <family val="2"/>
      </rPr>
      <t xml:space="preserve"> 8</t>
    </r>
    <r>
      <rPr>
        <sz val="9"/>
        <rFont val="Arial"/>
        <family val="2"/>
      </rPr>
      <t xml:space="preserve"> (%)</t>
    </r>
  </si>
  <si>
    <t>3 XETRA-Handel</t>
  </si>
  <si>
    <t>4 Vorbehaltlich der Zustimmung durch die Hauptversammlung am 8. März 2019</t>
  </si>
  <si>
    <t>5 Gewichtete Anzahl der Stückaktien: 65.906.796</t>
  </si>
  <si>
    <t>6 Ohne Anteile nicht beherrschender Gesellschafter, Aktienanzahl im gewichteten Jahresdurchschnitt</t>
  </si>
  <si>
    <t xml:space="preserve">7 Ohne nicht operative Bewertungseffekte aus Finanzderivaten </t>
  </si>
  <si>
    <t>8 Basis: Schlusskurs XETRA-Handel am 30. September</t>
  </si>
  <si>
    <t>2 Seit Geschäftsjahr 2009 ohne nicht operativen Bewertungseffekt aus Finanzderivaten und ohne Ergebnis aus Restrukturierung und seit Geschäftsjahr 2011 mit Zinserträgen aus</t>
  </si>
  <si>
    <t xml:space="preserve">   Finanzierungsleasing sowie seit Geschäftsjahr 2013 ohne Strukturanpassung Altersteilzeit </t>
  </si>
  <si>
    <t xml:space="preserve">2 Seit Geschäftsjahr 2009 ohne nicht operativen Bewertungseffekt aus Finanzderivaten und ohne Ergebnis aus Restrukturierung und seit Geschäftsjahr 2011 mit Zinserträgen aus </t>
  </si>
  <si>
    <t xml:space="preserve">   Geschäfts- oder Firmenwerte (Berechnung im Jahresdurchschnitt), seit Geschäftsjahr 2011 bereinigtes Eigenkapital zuzüglich Finanzschulden zuzüglich Rückstellungen für Pensionen und </t>
  </si>
  <si>
    <t xml:space="preserve">   ähnliche Verpflichtungen abzüglich flüssige Mittel (Berechnung im Jahresdurchschnitt)</t>
  </si>
  <si>
    <t>Finanzielle Kennzahlen</t>
  </si>
  <si>
    <r>
      <t>Umsatz ohne Energiesteuern (Mio Euro)</t>
    </r>
    <r>
      <rPr>
        <vertAlign val="superscript"/>
        <sz val="9"/>
        <rFont val="Arial"/>
        <family val="2"/>
      </rPr>
      <t xml:space="preserve"> </t>
    </r>
  </si>
  <si>
    <r>
      <t>Adjusted EBITDA</t>
    </r>
    <r>
      <rPr>
        <vertAlign val="superscript"/>
        <sz val="9"/>
        <rFont val="Arial"/>
        <family val="2"/>
      </rPr>
      <t xml:space="preserve"> 1</t>
    </r>
    <r>
      <rPr>
        <sz val="9"/>
        <rFont val="Arial"/>
        <family val="2"/>
      </rPr>
      <t xml:space="preserve"> (Mio Euro)</t>
    </r>
  </si>
  <si>
    <r>
      <t>Adjusted EBIT</t>
    </r>
    <r>
      <rPr>
        <vertAlign val="superscript"/>
        <sz val="9"/>
        <rFont val="Arial"/>
        <family val="2"/>
      </rPr>
      <t xml:space="preserve"> 1</t>
    </r>
    <r>
      <rPr>
        <sz val="9"/>
        <rFont val="Arial"/>
        <family val="2"/>
      </rPr>
      <t xml:space="preserve"> (Mio Euro)</t>
    </r>
  </si>
  <si>
    <r>
      <t>Bereinigter Jahresüberschuss nach Fremdanteilen</t>
    </r>
    <r>
      <rPr>
        <vertAlign val="superscript"/>
        <sz val="9"/>
        <rFont val="Arial"/>
        <family val="2"/>
      </rPr>
      <t xml:space="preserve"> 1</t>
    </r>
    <r>
      <rPr>
        <sz val="9"/>
        <rFont val="Arial"/>
        <family val="2"/>
      </rPr>
      <t xml:space="preserve"> (Mio Euro)</t>
    </r>
  </si>
  <si>
    <r>
      <t>Bereinigter Jahresüberschuss</t>
    </r>
    <r>
      <rPr>
        <vertAlign val="superscript"/>
        <sz val="9"/>
        <rFont val="Arial"/>
        <family val="2"/>
      </rPr>
      <t xml:space="preserve"> 1</t>
    </r>
    <r>
      <rPr>
        <sz val="9"/>
        <rFont val="Arial"/>
        <family val="2"/>
      </rPr>
      <t xml:space="preserve"> (Mio Euro)</t>
    </r>
  </si>
  <si>
    <r>
      <t>Cashflow aus der laufenden Geschäftstätigkeit</t>
    </r>
    <r>
      <rPr>
        <sz val="9"/>
        <rFont val="Arial"/>
        <family val="2"/>
      </rPr>
      <t xml:space="preserve"> (Mio Euro)</t>
    </r>
  </si>
  <si>
    <t xml:space="preserve">ROCE (%) </t>
  </si>
  <si>
    <t>WACC (%)</t>
  </si>
  <si>
    <t>Value Spread (%)</t>
  </si>
  <si>
    <r>
      <t>Capital Employed (Mio Euro)</t>
    </r>
    <r>
      <rPr>
        <vertAlign val="superscript"/>
        <sz val="9"/>
        <color indexed="8"/>
        <rFont val="Arial"/>
        <family val="2"/>
      </rPr>
      <t xml:space="preserve"> </t>
    </r>
  </si>
  <si>
    <t>Nichtfinanzielle Kennzahlen</t>
  </si>
  <si>
    <r>
      <t>Netto-CO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-Einsparung (Tsd t)</t>
    </r>
  </si>
  <si>
    <t>1 Ohne nicht operativen Bewertungseffekt aus Finanzerivaten, ohne Strukturanpassung Altersteilzeit, ohne Ergebnis aus Restrukturierung</t>
  </si>
  <si>
    <t>Mitarbeiterzahl zum 30.9. (Köpfe)</t>
  </si>
  <si>
    <r>
      <t>Bereinigte Bilanzsumme zum 30.9.</t>
    </r>
    <r>
      <rPr>
        <vertAlign val="superscript"/>
        <sz val="9"/>
        <rFont val="Arial"/>
        <family val="2"/>
      </rPr>
      <t xml:space="preserve"> 2</t>
    </r>
    <r>
      <rPr>
        <sz val="9"/>
        <rFont val="Arial"/>
        <family val="2"/>
      </rPr>
      <t xml:space="preserve"> (Mio Euro)</t>
    </r>
  </si>
  <si>
    <r>
      <t>Bereinigtes Eigenkapital zum 30.9.</t>
    </r>
    <r>
      <rPr>
        <vertAlign val="superscript"/>
        <sz val="9"/>
        <rFont val="Arial"/>
        <family val="2"/>
      </rPr>
      <t xml:space="preserve"> 2</t>
    </r>
    <r>
      <rPr>
        <sz val="9"/>
        <rFont val="Arial"/>
        <family val="2"/>
      </rPr>
      <t xml:space="preserve"> (Mio Euro)</t>
    </r>
  </si>
  <si>
    <r>
      <t>Schlusskurs am 30.9.</t>
    </r>
    <r>
      <rPr>
        <vertAlign val="superscript"/>
        <sz val="9"/>
        <rFont val="Arial"/>
        <family val="2"/>
      </rPr>
      <t xml:space="preserve"> 3</t>
    </r>
    <r>
      <rPr>
        <sz val="9"/>
        <rFont val="Arial"/>
        <family val="2"/>
      </rPr>
      <t xml:space="preserve"> (Euro)</t>
    </r>
  </si>
  <si>
    <r>
      <t>Direkte 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-Emissionen (Scope1) (Tsd t)</t>
    </r>
  </si>
  <si>
    <t>Installierte Leistung erneuerbare Energien (MW)</t>
  </si>
  <si>
    <r>
      <t xml:space="preserve">    davon Wachstumsinvestitionen</t>
    </r>
    <r>
      <rPr>
        <vertAlign val="superscript"/>
        <sz val="9"/>
        <rFont val="Arial"/>
        <family val="2"/>
      </rPr>
      <t/>
    </r>
  </si>
  <si>
    <t xml:space="preserve">    davon Bestandsinvestitionen </t>
  </si>
  <si>
    <t xml:space="preserve">    davon Frauen</t>
  </si>
  <si>
    <t xml:space="preserve">    davon Männer</t>
  </si>
  <si>
    <r>
      <t>Bereinigte Eigenkapitalquote zum 30.9.</t>
    </r>
    <r>
      <rPr>
        <vertAlign val="superscript"/>
        <sz val="9"/>
        <color indexed="8"/>
        <rFont val="Arial"/>
        <family val="2"/>
      </rPr>
      <t xml:space="preserve"> 2</t>
    </r>
    <r>
      <rPr>
        <sz val="9"/>
        <color indexed="8"/>
        <rFont val="Arial"/>
        <family val="2"/>
      </rPr>
      <t xml:space="preserve"> (%)</t>
    </r>
  </si>
  <si>
    <t>Anteil Frauen bei den Führungskräften zum 30.9. (%)</t>
  </si>
  <si>
    <t>EBITA</t>
  </si>
  <si>
    <t>Abschreibungen Geschäfts- und Firmenwerte</t>
  </si>
  <si>
    <r>
      <t>Veränderung der sonstigen Aktivposten</t>
    </r>
    <r>
      <rPr>
        <vertAlign val="superscript"/>
        <sz val="9"/>
        <rFont val="Arial"/>
        <family val="2"/>
      </rPr>
      <t xml:space="preserve"> 2 </t>
    </r>
  </si>
  <si>
    <r>
      <t>Veränderung der sonstigen Passivposten</t>
    </r>
    <r>
      <rPr>
        <vertAlign val="superscript"/>
        <sz val="9"/>
        <rFont val="Arial"/>
        <family val="2"/>
      </rPr>
      <t xml:space="preserve"> 2</t>
    </r>
  </si>
  <si>
    <t>Abgeschlossene Entwicklung neuer Erneuerbare-Energien-Anlagen (MW)</t>
  </si>
  <si>
    <t>&gt; + 100</t>
  </si>
  <si>
    <r>
      <t xml:space="preserve">Segmentbericht </t>
    </r>
    <r>
      <rPr>
        <sz val="9"/>
        <rFont val="Arial"/>
        <family val="2"/>
      </rPr>
      <t>vom 1.10.2016 bis zum 30.9.2017 (Vorjahr angepasst)</t>
    </r>
  </si>
  <si>
    <t>28, 29</t>
  </si>
  <si>
    <t>17, 18</t>
  </si>
  <si>
    <t>1 Siehe weitere Erläuterungen zur Kapitalflussrechnung unter Textziffer 37</t>
  </si>
  <si>
    <t>2 Vorjahrewerte angepasst, weitere Erläuterungen dazu unter Textziffer 37</t>
  </si>
  <si>
    <t>Anteil erneuerbarer Energien an eigener Stromerzeugung (%)</t>
  </si>
  <si>
    <t>Nettofinanzschulden zum 30.9. (Mio Euro)</t>
  </si>
  <si>
    <r>
      <t xml:space="preserve">Investitionen </t>
    </r>
    <r>
      <rPr>
        <sz val="9"/>
        <rFont val="Arial"/>
        <family val="2"/>
      </rPr>
      <t xml:space="preserve">(Mio Euro) </t>
    </r>
  </si>
  <si>
    <r>
      <t>Finanzmittelbestand zum 1.10.2017 (bzw. 2016)</t>
    </r>
    <r>
      <rPr>
        <vertAlign val="superscript"/>
        <sz val="9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</si>
</sst>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dd/m/yyyy"/>
    <numFmt numFmtId="165" formatCode="0.0"/>
    <numFmt numFmtId="166" formatCode="#\ ##0"/>
    <numFmt numFmtId="167" formatCode="###\ ##0"/>
    <numFmt numFmtId="168" formatCode="#\ ##0\ "/>
    <numFmt numFmtId="169" formatCode="#\ ###\ ##0\ "/>
    <numFmt numFmtId="170" formatCode="#\ ##0.0"/>
    <numFmt numFmtId="171" formatCode="0.000"/>
    <numFmt numFmtId="172" formatCode="#,##0_ ;\-#,##0\ "/>
    <numFmt numFmtId="173" formatCode="0.0000"/>
    <numFmt numFmtId="174" formatCode="\+#;\-#"/>
    <numFmt numFmtId="175" formatCode="#,##0.0"/>
    <numFmt numFmtId="176" formatCode="0.0%"/>
    <numFmt numFmtId="177" formatCode="\ 0"/>
    <numFmt numFmtId="178" formatCode="\+\ 0"/>
    <numFmt numFmtId="179" formatCode="#\ ###\ ##0"/>
    <numFmt numFmtId="180" formatCode="\ #\ ##0"/>
    <numFmt numFmtId="181" formatCode="\-\ 0"/>
    <numFmt numFmtId="182" formatCode="\ \+\ 0"/>
    <numFmt numFmtId="183" formatCode="\ 0.0"/>
    <numFmt numFmtId="184" formatCode="\ \-\ 0.0"/>
    <numFmt numFmtId="185" formatCode="\ #,##0"/>
    <numFmt numFmtId="186" formatCode="\ #,##0.000"/>
  </numFmts>
  <fonts count="28">
    <font>
      <sz val="10"/>
      <name val="Frutiger 45 Light"/>
    </font>
    <font>
      <sz val="8"/>
      <name val="Frutiger 45 Light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9"/>
      <color indexed="10"/>
      <name val="Arial"/>
      <family val="2"/>
    </font>
    <font>
      <sz val="10"/>
      <color indexed="10"/>
      <name val="Frutiger 45 Light"/>
      <family val="2"/>
    </font>
    <font>
      <b/>
      <vertAlign val="superscript"/>
      <sz val="9"/>
      <name val="Arial"/>
      <family val="2"/>
    </font>
    <font>
      <i/>
      <sz val="9"/>
      <color indexed="10"/>
      <name val="Arial"/>
      <family val="2"/>
    </font>
    <font>
      <sz val="10"/>
      <color indexed="1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20"/>
      <color rgb="FFFF0000"/>
      <name val="Arial"/>
      <family val="2"/>
    </font>
    <font>
      <b/>
      <sz val="20"/>
      <name val="Arial"/>
      <family val="2"/>
    </font>
    <font>
      <vertAlign val="sub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 style="hair">
        <color indexed="64"/>
      </top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1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FF0000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9">
    <xf numFmtId="0" fontId="0" fillId="0" borderId="0" xfId="0"/>
    <xf numFmtId="0" fontId="3" fillId="0" borderId="0" xfId="0" applyFont="1" applyFill="1"/>
    <xf numFmtId="0" fontId="2" fillId="0" borderId="0" xfId="0" applyFont="1" applyFill="1"/>
    <xf numFmtId="169" fontId="3" fillId="0" borderId="0" xfId="0" applyNumberFormat="1" applyFont="1" applyFill="1"/>
    <xf numFmtId="0" fontId="3" fillId="2" borderId="0" xfId="0" applyFont="1" applyFill="1"/>
    <xf numFmtId="169" fontId="2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2" fontId="3" fillId="0" borderId="0" xfId="0" applyNumberFormat="1" applyFont="1" applyFill="1"/>
    <xf numFmtId="168" fontId="3" fillId="0" borderId="0" xfId="0" applyNumberFormat="1" applyFont="1" applyFill="1"/>
    <xf numFmtId="0" fontId="6" fillId="2" borderId="0" xfId="0" applyFont="1" applyFill="1" applyBorder="1"/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justify"/>
    </xf>
    <xf numFmtId="168" fontId="4" fillId="0" borderId="0" xfId="0" applyNumberFormat="1" applyFont="1" applyFill="1"/>
    <xf numFmtId="167" fontId="3" fillId="0" borderId="0" xfId="0" applyNumberFormat="1" applyFont="1" applyFill="1"/>
    <xf numFmtId="0" fontId="10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right" vertical="top" wrapText="1"/>
    </xf>
    <xf numFmtId="0" fontId="6" fillId="0" borderId="0" xfId="0" applyFont="1"/>
    <xf numFmtId="0" fontId="7" fillId="0" borderId="0" xfId="0" applyFont="1"/>
    <xf numFmtId="0" fontId="11" fillId="0" borderId="0" xfId="0" applyFont="1"/>
    <xf numFmtId="0" fontId="9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 applyAlignment="1">
      <alignment horizontal="right"/>
    </xf>
    <xf numFmtId="169" fontId="2" fillId="2" borderId="0" xfId="0" applyNumberFormat="1" applyFont="1" applyFill="1" applyAlignment="1">
      <alignment horizontal="right"/>
    </xf>
    <xf numFmtId="169" fontId="3" fillId="2" borderId="0" xfId="0" applyNumberFormat="1" applyFont="1" applyFill="1" applyAlignment="1">
      <alignment horizontal="right"/>
    </xf>
    <xf numFmtId="169" fontId="3" fillId="2" borderId="0" xfId="0" applyNumberFormat="1" applyFont="1" applyFill="1"/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/>
    <xf numFmtId="169" fontId="2" fillId="2" borderId="0" xfId="0" applyNumberFormat="1" applyFont="1" applyFill="1" applyBorder="1" applyAlignment="1">
      <alignment horizontal="right"/>
    </xf>
    <xf numFmtId="169" fontId="3" fillId="2" borderId="0" xfId="0" applyNumberFormat="1" applyFont="1" applyFill="1" applyBorder="1"/>
    <xf numFmtId="173" fontId="3" fillId="2" borderId="0" xfId="0" applyNumberFormat="1" applyFont="1" applyFill="1"/>
    <xf numFmtId="171" fontId="3" fillId="2" borderId="0" xfId="0" applyNumberFormat="1" applyFont="1" applyFill="1"/>
    <xf numFmtId="170" fontId="2" fillId="0" borderId="0" xfId="0" applyNumberFormat="1" applyFont="1" applyFill="1" applyBorder="1"/>
    <xf numFmtId="3" fontId="19" fillId="0" borderId="2" xfId="0" applyNumberFormat="1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right"/>
    </xf>
    <xf numFmtId="185" fontId="19" fillId="0" borderId="5" xfId="0" applyNumberFormat="1" applyFont="1" applyFill="1" applyBorder="1" applyAlignment="1">
      <alignment horizontal="right"/>
    </xf>
    <xf numFmtId="185" fontId="19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3" fontId="19" fillId="0" borderId="11" xfId="0" applyNumberFormat="1" applyFont="1" applyFill="1" applyBorder="1" applyAlignment="1">
      <alignment horizontal="right"/>
    </xf>
    <xf numFmtId="3" fontId="20" fillId="0" borderId="11" xfId="0" applyNumberFormat="1" applyFont="1" applyFill="1" applyBorder="1" applyAlignment="1">
      <alignment horizontal="right"/>
    </xf>
    <xf numFmtId="185" fontId="19" fillId="0" borderId="11" xfId="0" applyNumberFormat="1" applyFont="1" applyFill="1" applyBorder="1" applyAlignment="1">
      <alignment horizontal="right"/>
    </xf>
    <xf numFmtId="2" fontId="20" fillId="0" borderId="16" xfId="0" applyNumberFormat="1" applyFont="1" applyFill="1" applyBorder="1" applyAlignment="1">
      <alignment horizontal="right"/>
    </xf>
    <xf numFmtId="185" fontId="20" fillId="0" borderId="11" xfId="0" applyNumberFormat="1" applyFont="1" applyFill="1" applyBorder="1" applyAlignment="1">
      <alignment horizontal="right"/>
    </xf>
    <xf numFmtId="185" fontId="20" fillId="0" borderId="16" xfId="0" applyNumberFormat="1" applyFont="1" applyFill="1" applyBorder="1" applyAlignment="1">
      <alignment horizontal="right"/>
    </xf>
    <xf numFmtId="0" fontId="5" fillId="0" borderId="0" xfId="0" applyFont="1" applyFill="1"/>
    <xf numFmtId="0" fontId="2" fillId="0" borderId="0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2" xfId="0" applyFont="1" applyFill="1" applyBorder="1"/>
    <xf numFmtId="0" fontId="2" fillId="0" borderId="9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3" fillId="0" borderId="4" xfId="0" applyFont="1" applyFill="1" applyBorder="1"/>
    <xf numFmtId="0" fontId="3" fillId="0" borderId="13" xfId="0" applyFont="1" applyFill="1" applyBorder="1"/>
    <xf numFmtId="169" fontId="3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0" fontId="3" fillId="0" borderId="2" xfId="0" applyFont="1" applyFill="1" applyBorder="1"/>
    <xf numFmtId="169" fontId="3" fillId="0" borderId="0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2" fillId="0" borderId="2" xfId="0" applyFont="1" applyFill="1" applyBorder="1"/>
    <xf numFmtId="0" fontId="2" fillId="0" borderId="0" xfId="0" applyFont="1" applyFill="1" applyBorder="1"/>
    <xf numFmtId="169" fontId="2" fillId="0" borderId="0" xfId="0" applyNumberFormat="1" applyFont="1" applyFill="1" applyAlignment="1">
      <alignment horizontal="right"/>
    </xf>
    <xf numFmtId="168" fontId="3" fillId="0" borderId="0" xfId="0" applyNumberFormat="1" applyFont="1" applyFill="1" applyAlignment="1">
      <alignment horizontal="right"/>
    </xf>
    <xf numFmtId="185" fontId="3" fillId="0" borderId="5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0" fontId="3" fillId="0" borderId="5" xfId="0" applyFont="1" applyFill="1" applyBorder="1"/>
    <xf numFmtId="0" fontId="2" fillId="0" borderId="13" xfId="0" applyFont="1" applyFill="1" applyBorder="1"/>
    <xf numFmtId="0" fontId="3" fillId="0" borderId="2" xfId="0" applyFont="1" applyFill="1" applyBorder="1" applyAlignment="1">
      <alignment horizontal="left" wrapText="1" indent="1"/>
    </xf>
    <xf numFmtId="0" fontId="3" fillId="0" borderId="0" xfId="0" applyFont="1" applyFill="1" applyBorder="1" applyAlignment="1">
      <alignment horizontal="left" wrapText="1" indent="1"/>
    </xf>
    <xf numFmtId="0" fontId="3" fillId="0" borderId="13" xfId="0" applyFont="1" applyFill="1" applyBorder="1" applyAlignment="1">
      <alignment horizontal="left" wrapText="1" indent="1"/>
    </xf>
    <xf numFmtId="185" fontId="3" fillId="0" borderId="0" xfId="0" applyNumberFormat="1" applyFont="1" applyFill="1" applyAlignment="1">
      <alignment horizontal="right"/>
    </xf>
    <xf numFmtId="0" fontId="3" fillId="0" borderId="2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left" indent="1"/>
    </xf>
    <xf numFmtId="0" fontId="2" fillId="0" borderId="7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3" fontId="3" fillId="0" borderId="0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 indent="1"/>
    </xf>
    <xf numFmtId="0" fontId="2" fillId="0" borderId="0" xfId="0" applyFont="1" applyFill="1" applyBorder="1" applyAlignment="1">
      <alignment horizontal="left" wrapText="1" indent="1"/>
    </xf>
    <xf numFmtId="0" fontId="2" fillId="0" borderId="13" xfId="0" applyFont="1" applyFill="1" applyBorder="1" applyAlignment="1">
      <alignment vertical="center" wrapText="1"/>
    </xf>
    <xf numFmtId="169" fontId="2" fillId="0" borderId="0" xfId="0" applyNumberFormat="1" applyFont="1" applyFill="1" applyAlignment="1">
      <alignment horizontal="right" vertical="center"/>
    </xf>
    <xf numFmtId="0" fontId="2" fillId="0" borderId="5" xfId="0" applyFont="1" applyFill="1" applyBorder="1"/>
    <xf numFmtId="0" fontId="2" fillId="0" borderId="14" xfId="0" applyFont="1" applyFill="1" applyBorder="1"/>
    <xf numFmtId="2" fontId="2" fillId="0" borderId="0" xfId="0" applyNumberFormat="1" applyFont="1" applyFill="1" applyAlignment="1">
      <alignment horizontal="right"/>
    </xf>
    <xf numFmtId="2" fontId="2" fillId="0" borderId="5" xfId="0" applyNumberFormat="1" applyFont="1" applyFill="1" applyBorder="1" applyAlignment="1">
      <alignment horizontal="right"/>
    </xf>
    <xf numFmtId="2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7" fillId="0" borderId="0" xfId="0" applyFont="1" applyFill="1"/>
    <xf numFmtId="0" fontId="2" fillId="0" borderId="0" xfId="0" applyFont="1" applyFill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185" fontId="2" fillId="0" borderId="0" xfId="0" applyNumberFormat="1" applyFont="1" applyFill="1" applyAlignment="1">
      <alignment horizontal="right"/>
    </xf>
    <xf numFmtId="185" fontId="2" fillId="0" borderId="4" xfId="0" applyNumberFormat="1" applyFont="1" applyFill="1" applyBorder="1" applyAlignment="1">
      <alignment horizontal="right"/>
    </xf>
    <xf numFmtId="185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13" xfId="0" applyFont="1" applyFill="1" applyBorder="1" applyAlignment="1">
      <alignment wrapText="1"/>
    </xf>
    <xf numFmtId="185" fontId="3" fillId="0" borderId="0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wrapText="1"/>
    </xf>
    <xf numFmtId="185" fontId="2" fillId="0" borderId="0" xfId="0" applyNumberFormat="1" applyFont="1" applyFill="1" applyBorder="1" applyAlignment="1">
      <alignment horizontal="right"/>
    </xf>
    <xf numFmtId="0" fontId="2" fillId="0" borderId="2" xfId="0" applyFont="1" applyFill="1" applyBorder="1" applyAlignment="1"/>
    <xf numFmtId="0" fontId="2" fillId="0" borderId="0" xfId="0" applyFont="1" applyFill="1" applyBorder="1" applyAlignment="1"/>
    <xf numFmtId="0" fontId="2" fillId="0" borderId="13" xfId="0" applyFont="1" applyFill="1" applyBorder="1" applyAlignment="1"/>
    <xf numFmtId="0" fontId="2" fillId="0" borderId="14" xfId="0" applyFont="1" applyFill="1" applyBorder="1" applyAlignment="1">
      <alignment wrapText="1"/>
    </xf>
    <xf numFmtId="169" fontId="4" fillId="0" borderId="0" xfId="0" applyNumberFormat="1" applyFont="1" applyFill="1"/>
    <xf numFmtId="0" fontId="6" fillId="0" borderId="0" xfId="0" applyFont="1" applyFill="1"/>
    <xf numFmtId="0" fontId="3" fillId="0" borderId="0" xfId="0" applyFont="1" applyFill="1" applyBorder="1" applyAlignment="1">
      <alignment horizontal="right"/>
    </xf>
    <xf numFmtId="0" fontId="3" fillId="0" borderId="3" xfId="0" applyFont="1" applyFill="1" applyBorder="1"/>
    <xf numFmtId="0" fontId="12" fillId="0" borderId="8" xfId="0" applyFont="1" applyFill="1" applyBorder="1" applyAlignment="1">
      <alignment horizontal="right"/>
    </xf>
    <xf numFmtId="0" fontId="12" fillId="0" borderId="10" xfId="0" applyFont="1" applyFill="1" applyBorder="1" applyAlignment="1">
      <alignment horizontal="right"/>
    </xf>
    <xf numFmtId="3" fontId="19" fillId="0" borderId="11" xfId="0" applyNumberFormat="1" applyFont="1" applyFill="1" applyBorder="1"/>
    <xf numFmtId="166" fontId="19" fillId="0" borderId="0" xfId="0" applyNumberFormat="1" applyFont="1" applyFill="1"/>
    <xf numFmtId="3" fontId="19" fillId="0" borderId="2" xfId="0" applyNumberFormat="1" applyFont="1" applyFill="1" applyBorder="1"/>
    <xf numFmtId="3" fontId="19" fillId="0" borderId="0" xfId="0" applyNumberFormat="1" applyFont="1" applyFill="1"/>
    <xf numFmtId="3" fontId="3" fillId="0" borderId="2" xfId="0" applyNumberFormat="1" applyFont="1" applyFill="1" applyBorder="1"/>
    <xf numFmtId="4" fontId="19" fillId="0" borderId="2" xfId="0" applyNumberFormat="1" applyFont="1" applyFill="1" applyBorder="1"/>
    <xf numFmtId="4" fontId="19" fillId="0" borderId="11" xfId="0" applyNumberFormat="1" applyFont="1" applyFill="1" applyBorder="1"/>
    <xf numFmtId="4" fontId="19" fillId="0" borderId="0" xfId="0" applyNumberFormat="1" applyFont="1" applyFill="1"/>
    <xf numFmtId="4" fontId="3" fillId="0" borderId="2" xfId="0" applyNumberFormat="1" applyFont="1" applyFill="1" applyBorder="1"/>
    <xf numFmtId="181" fontId="19" fillId="0" borderId="2" xfId="0" applyNumberFormat="1" applyFont="1" applyFill="1" applyBorder="1"/>
    <xf numFmtId="0" fontId="10" fillId="0" borderId="2" xfId="0" applyFont="1" applyFill="1" applyBorder="1"/>
    <xf numFmtId="0" fontId="10" fillId="0" borderId="0" xfId="0" applyFont="1" applyFill="1" applyBorder="1"/>
    <xf numFmtId="0" fontId="10" fillId="0" borderId="13" xfId="0" applyFont="1" applyFill="1" applyBorder="1"/>
    <xf numFmtId="176" fontId="19" fillId="0" borderId="11" xfId="0" applyNumberFormat="1" applyFont="1" applyFill="1" applyBorder="1"/>
    <xf numFmtId="176" fontId="19" fillId="0" borderId="0" xfId="0" applyNumberFormat="1" applyFont="1" applyFill="1"/>
    <xf numFmtId="176" fontId="3" fillId="0" borderId="2" xfId="0" applyNumberFormat="1" applyFont="1" applyFill="1" applyBorder="1"/>
    <xf numFmtId="178" fontId="19" fillId="0" borderId="2" xfId="0" applyNumberFormat="1" applyFont="1" applyFill="1" applyBorder="1"/>
    <xf numFmtId="0" fontId="12" fillId="0" borderId="0" xfId="0" applyFont="1" applyFill="1" applyBorder="1"/>
    <xf numFmtId="175" fontId="19" fillId="0" borderId="0" xfId="0" applyNumberFormat="1" applyFont="1" applyFill="1"/>
    <xf numFmtId="174" fontId="3" fillId="0" borderId="0" xfId="0" applyNumberFormat="1" applyFont="1" applyFill="1"/>
    <xf numFmtId="166" fontId="19" fillId="0" borderId="2" xfId="0" applyNumberFormat="1" applyFont="1" applyFill="1" applyBorder="1"/>
    <xf numFmtId="166" fontId="19" fillId="0" borderId="11" xfId="0" applyNumberFormat="1" applyFont="1" applyFill="1" applyBorder="1"/>
    <xf numFmtId="1" fontId="19" fillId="0" borderId="2" xfId="0" applyNumberFormat="1" applyFont="1" applyFill="1" applyBorder="1"/>
    <xf numFmtId="0" fontId="19" fillId="0" borderId="2" xfId="0" applyFont="1" applyFill="1" applyBorder="1"/>
    <xf numFmtId="0" fontId="19" fillId="0" borderId="11" xfId="0" applyFont="1" applyFill="1" applyBorder="1"/>
    <xf numFmtId="0" fontId="19" fillId="0" borderId="0" xfId="0" applyFont="1" applyFill="1"/>
    <xf numFmtId="0" fontId="3" fillId="0" borderId="14" xfId="0" applyFont="1" applyFill="1" applyBorder="1"/>
    <xf numFmtId="3" fontId="19" fillId="0" borderId="16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2" fillId="0" borderId="12" xfId="0" applyFont="1" applyFill="1" applyBorder="1"/>
    <xf numFmtId="0" fontId="2" fillId="0" borderId="8" xfId="0" applyFont="1" applyFill="1" applyBorder="1" applyAlignment="1">
      <alignment horizontal="right"/>
    </xf>
    <xf numFmtId="185" fontId="19" fillId="0" borderId="0" xfId="0" applyNumberFormat="1" applyFont="1" applyFill="1" applyAlignment="1">
      <alignment horizontal="right"/>
    </xf>
    <xf numFmtId="0" fontId="3" fillId="0" borderId="7" xfId="0" applyFont="1" applyFill="1" applyBorder="1"/>
    <xf numFmtId="185" fontId="19" fillId="0" borderId="7" xfId="0" applyNumberFormat="1" applyFont="1" applyFill="1" applyBorder="1" applyAlignment="1">
      <alignment horizontal="right"/>
    </xf>
    <xf numFmtId="185" fontId="3" fillId="0" borderId="7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 indent="1"/>
    </xf>
    <xf numFmtId="185" fontId="20" fillId="0" borderId="0" xfId="0" applyNumberFormat="1" applyFont="1" applyFill="1" applyAlignment="1">
      <alignment horizontal="right"/>
    </xf>
    <xf numFmtId="168" fontId="2" fillId="0" borderId="0" xfId="0" applyNumberFormat="1" applyFont="1" applyFill="1" applyAlignment="1">
      <alignment horizontal="right"/>
    </xf>
    <xf numFmtId="185" fontId="20" fillId="0" borderId="0" xfId="0" applyNumberFormat="1" applyFont="1" applyFill="1"/>
    <xf numFmtId="168" fontId="2" fillId="0" borderId="0" xfId="0" applyNumberFormat="1" applyFont="1" applyFill="1"/>
    <xf numFmtId="185" fontId="19" fillId="0" borderId="2" xfId="0" applyNumberFormat="1" applyFont="1" applyFill="1" applyBorder="1"/>
    <xf numFmtId="185" fontId="19" fillId="0" borderId="11" xfId="0" applyNumberFormat="1" applyFont="1" applyFill="1" applyBorder="1"/>
    <xf numFmtId="185" fontId="19" fillId="0" borderId="0" xfId="0" applyNumberFormat="1" applyFont="1" applyFill="1"/>
    <xf numFmtId="185" fontId="3" fillId="0" borderId="2" xfId="0" applyNumberFormat="1" applyFont="1" applyFill="1" applyBorder="1"/>
    <xf numFmtId="185" fontId="19" fillId="0" borderId="16" xfId="0" applyNumberFormat="1" applyFont="1" applyFill="1" applyBorder="1" applyAlignment="1">
      <alignment horizontal="right"/>
    </xf>
    <xf numFmtId="168" fontId="2" fillId="0" borderId="0" xfId="0" applyNumberFormat="1" applyFont="1" applyFill="1" applyBorder="1" applyAlignment="1">
      <alignment horizontal="right"/>
    </xf>
    <xf numFmtId="168" fontId="3" fillId="0" borderId="0" xfId="0" applyNumberFormat="1" applyFont="1" applyFill="1" applyBorder="1" applyAlignment="1">
      <alignment horizontal="right"/>
    </xf>
    <xf numFmtId="185" fontId="20" fillId="0" borderId="2" xfId="0" applyNumberFormat="1" applyFont="1" applyFill="1" applyBorder="1"/>
    <xf numFmtId="185" fontId="20" fillId="0" borderId="11" xfId="0" applyNumberFormat="1" applyFont="1" applyFill="1" applyBorder="1"/>
    <xf numFmtId="185" fontId="2" fillId="0" borderId="2" xfId="0" applyNumberFormat="1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68" fontId="19" fillId="0" borderId="0" xfId="0" applyNumberFormat="1" applyFont="1" applyFill="1" applyBorder="1" applyAlignment="1">
      <alignment horizontal="right"/>
    </xf>
    <xf numFmtId="169" fontId="20" fillId="0" borderId="0" xfId="0" applyNumberFormat="1" applyFont="1" applyFill="1" applyBorder="1" applyAlignment="1">
      <alignment horizontal="right"/>
    </xf>
    <xf numFmtId="168" fontId="20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166" fontId="19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68" fontId="6" fillId="0" borderId="0" xfId="0" applyNumberFormat="1" applyFont="1" applyFill="1" applyBorder="1"/>
    <xf numFmtId="0" fontId="12" fillId="0" borderId="1" xfId="0" applyFont="1" applyFill="1" applyBorder="1"/>
    <xf numFmtId="3" fontId="8" fillId="0" borderId="1" xfId="0" applyNumberFormat="1" applyFont="1" applyFill="1" applyBorder="1" applyAlignment="1">
      <alignment horizontal="left"/>
    </xf>
    <xf numFmtId="3" fontId="3" fillId="0" borderId="0" xfId="0" applyNumberFormat="1" applyFont="1" applyFill="1"/>
    <xf numFmtId="3" fontId="3" fillId="0" borderId="0" xfId="0" applyNumberFormat="1" applyFont="1" applyFill="1" applyBorder="1"/>
    <xf numFmtId="3" fontId="8" fillId="0" borderId="2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/>
    <xf numFmtId="3" fontId="10" fillId="0" borderId="0" xfId="0" applyNumberFormat="1" applyFont="1" applyFill="1" applyBorder="1"/>
    <xf numFmtId="3" fontId="10" fillId="0" borderId="0" xfId="0" applyNumberFormat="1" applyFont="1" applyFill="1"/>
    <xf numFmtId="3" fontId="21" fillId="0" borderId="2" xfId="0" applyNumberFormat="1" applyFont="1" applyFill="1" applyBorder="1"/>
    <xf numFmtId="3" fontId="2" fillId="0" borderId="0" xfId="0" applyNumberFormat="1" applyFont="1" applyFill="1" applyBorder="1"/>
    <xf numFmtId="3" fontId="17" fillId="0" borderId="2" xfId="0" applyNumberFormat="1" applyFont="1" applyFill="1" applyBorder="1"/>
    <xf numFmtId="0" fontId="17" fillId="0" borderId="0" xfId="0" applyFont="1" applyFill="1" applyBorder="1"/>
    <xf numFmtId="166" fontId="3" fillId="0" borderId="2" xfId="0" applyNumberFormat="1" applyFont="1" applyFill="1" applyBorder="1" applyAlignment="1">
      <alignment horizontal="right"/>
    </xf>
    <xf numFmtId="3" fontId="4" fillId="0" borderId="2" xfId="0" applyNumberFormat="1" applyFont="1" applyFill="1" applyBorder="1"/>
    <xf numFmtId="3" fontId="20" fillId="0" borderId="2" xfId="0" applyNumberFormat="1" applyFont="1" applyFill="1" applyBorder="1"/>
    <xf numFmtId="0" fontId="10" fillId="0" borderId="0" xfId="0" applyFont="1" applyFill="1"/>
    <xf numFmtId="185" fontId="10" fillId="0" borderId="0" xfId="0" applyNumberFormat="1" applyFont="1" applyFill="1" applyBorder="1"/>
    <xf numFmtId="185" fontId="3" fillId="0" borderId="0" xfId="0" applyNumberFormat="1" applyFont="1" applyFill="1" applyBorder="1"/>
    <xf numFmtId="185" fontId="8" fillId="0" borderId="2" xfId="0" applyNumberFormat="1" applyFont="1" applyFill="1" applyBorder="1" applyAlignment="1">
      <alignment horizontal="left"/>
    </xf>
    <xf numFmtId="185" fontId="10" fillId="0" borderId="0" xfId="0" applyNumberFormat="1" applyFont="1" applyFill="1"/>
    <xf numFmtId="185" fontId="3" fillId="0" borderId="0" xfId="0" applyNumberFormat="1" applyFont="1" applyFill="1"/>
    <xf numFmtId="185" fontId="10" fillId="0" borderId="2" xfId="0" applyNumberFormat="1" applyFont="1" applyFill="1" applyBorder="1"/>
    <xf numFmtId="185" fontId="4" fillId="0" borderId="2" xfId="0" applyNumberFormat="1" applyFont="1" applyFill="1" applyBorder="1"/>
    <xf numFmtId="185" fontId="4" fillId="0" borderId="0" xfId="0" applyNumberFormat="1" applyFont="1" applyFill="1" applyBorder="1"/>
    <xf numFmtId="1" fontId="21" fillId="0" borderId="2" xfId="0" applyNumberFormat="1" applyFont="1" applyFill="1" applyBorder="1"/>
    <xf numFmtId="1" fontId="17" fillId="0" borderId="2" xfId="0" applyNumberFormat="1" applyFont="1" applyFill="1" applyBorder="1"/>
    <xf numFmtId="3" fontId="16" fillId="0" borderId="0" xfId="0" applyNumberFormat="1" applyFont="1" applyFill="1" applyBorder="1" applyAlignment="1">
      <alignment horizontal="left"/>
    </xf>
    <xf numFmtId="165" fontId="3" fillId="0" borderId="2" xfId="0" applyNumberFormat="1" applyFont="1" applyFill="1" applyBorder="1"/>
    <xf numFmtId="165" fontId="3" fillId="0" borderId="0" xfId="0" applyNumberFormat="1" applyFont="1" applyFill="1" applyBorder="1"/>
    <xf numFmtId="0" fontId="8" fillId="0" borderId="2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165" fontId="19" fillId="0" borderId="2" xfId="0" applyNumberFormat="1" applyFont="1" applyFill="1" applyBorder="1"/>
    <xf numFmtId="184" fontId="19" fillId="0" borderId="2" xfId="0" applyNumberFormat="1" applyFont="1" applyFill="1" applyBorder="1"/>
    <xf numFmtId="184" fontId="3" fillId="0" borderId="2" xfId="0" applyNumberFormat="1" applyFont="1" applyFill="1" applyBorder="1"/>
    <xf numFmtId="183" fontId="3" fillId="0" borderId="2" xfId="0" applyNumberFormat="1" applyFont="1" applyFill="1" applyBorder="1"/>
    <xf numFmtId="165" fontId="21" fillId="0" borderId="2" xfId="0" applyNumberFormat="1" applyFont="1" applyFill="1" applyBorder="1"/>
    <xf numFmtId="165" fontId="17" fillId="0" borderId="2" xfId="0" applyNumberFormat="1" applyFont="1" applyFill="1" applyBorder="1"/>
    <xf numFmtId="2" fontId="3" fillId="0" borderId="2" xfId="0" applyNumberFormat="1" applyFont="1" applyFill="1" applyBorder="1"/>
    <xf numFmtId="3" fontId="22" fillId="0" borderId="2" xfId="0" applyNumberFormat="1" applyFont="1" applyFill="1" applyBorder="1"/>
    <xf numFmtId="0" fontId="13" fillId="0" borderId="0" xfId="0" applyFont="1" applyFill="1" applyBorder="1" applyAlignment="1">
      <alignment horizontal="left"/>
    </xf>
    <xf numFmtId="2" fontId="19" fillId="0" borderId="2" xfId="0" applyNumberFormat="1" applyFont="1" applyFill="1" applyBorder="1"/>
    <xf numFmtId="165" fontId="19" fillId="0" borderId="2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left" indent="1"/>
    </xf>
    <xf numFmtId="3" fontId="3" fillId="0" borderId="0" xfId="0" applyNumberFormat="1" applyFont="1" applyFill="1" applyBorder="1" applyAlignment="1">
      <alignment horizontal="left" indent="1"/>
    </xf>
    <xf numFmtId="165" fontId="2" fillId="0" borderId="0" xfId="0" applyNumberFormat="1" applyFont="1" applyFill="1" applyBorder="1"/>
    <xf numFmtId="3" fontId="10" fillId="0" borderId="0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3" fontId="10" fillId="0" borderId="7" xfId="0" applyNumberFormat="1" applyFont="1" applyFill="1" applyBorder="1" applyAlignment="1">
      <alignment horizontal="right"/>
    </xf>
    <xf numFmtId="3" fontId="20" fillId="0" borderId="0" xfId="0" applyNumberFormat="1" applyFont="1" applyFill="1" applyBorder="1"/>
    <xf numFmtId="3" fontId="12" fillId="0" borderId="0" xfId="0" applyNumberFormat="1" applyFont="1" applyFill="1" applyBorder="1"/>
    <xf numFmtId="3" fontId="2" fillId="0" borderId="2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left"/>
    </xf>
    <xf numFmtId="0" fontId="18" fillId="0" borderId="0" xfId="0" applyFont="1" applyFill="1"/>
    <xf numFmtId="0" fontId="11" fillId="0" borderId="0" xfId="0" applyFont="1" applyFill="1"/>
    <xf numFmtId="0" fontId="11" fillId="0" borderId="0" xfId="0" applyFont="1" applyFill="1" applyAlignment="1"/>
    <xf numFmtId="0" fontId="21" fillId="0" borderId="0" xfId="0" applyFont="1" applyFill="1" applyBorder="1"/>
    <xf numFmtId="0" fontId="12" fillId="0" borderId="12" xfId="0" applyFont="1" applyFill="1" applyBorder="1"/>
    <xf numFmtId="0" fontId="12" fillId="0" borderId="13" xfId="0" applyFont="1" applyFill="1" applyBorder="1"/>
    <xf numFmtId="3" fontId="3" fillId="0" borderId="13" xfId="0" applyNumberFormat="1" applyFont="1" applyFill="1" applyBorder="1"/>
    <xf numFmtId="3" fontId="16" fillId="0" borderId="10" xfId="0" applyNumberFormat="1" applyFont="1" applyFill="1" applyBorder="1" applyAlignment="1">
      <alignment horizontal="left"/>
    </xf>
    <xf numFmtId="0" fontId="12" fillId="0" borderId="11" xfId="0" applyFont="1" applyFill="1" applyBorder="1"/>
    <xf numFmtId="3" fontId="3" fillId="0" borderId="11" xfId="0" applyNumberFormat="1" applyFont="1" applyFill="1" applyBorder="1"/>
    <xf numFmtId="3" fontId="10" fillId="0" borderId="11" xfId="0" applyNumberFormat="1" applyFont="1" applyFill="1" applyBorder="1"/>
    <xf numFmtId="0" fontId="3" fillId="0" borderId="11" xfId="0" applyFont="1" applyFill="1" applyBorder="1"/>
    <xf numFmtId="0" fontId="2" fillId="0" borderId="11" xfId="0" applyFont="1" applyFill="1" applyBorder="1"/>
    <xf numFmtId="0" fontId="3" fillId="0" borderId="11" xfId="0" applyFont="1" applyFill="1" applyBorder="1" applyAlignment="1">
      <alignment horizontal="left" indent="1"/>
    </xf>
    <xf numFmtId="165" fontId="2" fillId="0" borderId="13" xfId="0" applyNumberFormat="1" applyFont="1" applyFill="1" applyBorder="1"/>
    <xf numFmtId="0" fontId="12" fillId="0" borderId="10" xfId="0" applyFont="1" applyFill="1" applyBorder="1"/>
    <xf numFmtId="3" fontId="3" fillId="0" borderId="11" xfId="0" applyNumberFormat="1" applyFont="1" applyFill="1" applyBorder="1" applyAlignment="1">
      <alignment horizontal="left" indent="1"/>
    </xf>
    <xf numFmtId="165" fontId="2" fillId="0" borderId="11" xfId="0" applyNumberFormat="1" applyFont="1" applyFill="1" applyBorder="1"/>
    <xf numFmtId="165" fontId="3" fillId="0" borderId="13" xfId="0" applyNumberFormat="1" applyFont="1" applyFill="1" applyBorder="1"/>
    <xf numFmtId="185" fontId="10" fillId="0" borderId="11" xfId="0" applyNumberFormat="1" applyFont="1" applyFill="1" applyBorder="1"/>
    <xf numFmtId="185" fontId="3" fillId="0" borderId="11" xfId="0" applyNumberFormat="1" applyFont="1" applyFill="1" applyBorder="1"/>
    <xf numFmtId="0" fontId="10" fillId="0" borderId="11" xfId="0" applyFont="1" applyFill="1" applyBorder="1"/>
    <xf numFmtId="165" fontId="3" fillId="0" borderId="11" xfId="0" applyNumberFormat="1" applyFont="1" applyFill="1" applyBorder="1"/>
    <xf numFmtId="0" fontId="8" fillId="0" borderId="11" xfId="0" applyFont="1" applyFill="1" applyBorder="1" applyAlignment="1">
      <alignment horizontal="left"/>
    </xf>
    <xf numFmtId="3" fontId="2" fillId="0" borderId="17" xfId="0" applyNumberFormat="1" applyFont="1" applyFill="1" applyBorder="1" applyAlignment="1">
      <alignment horizontal="right"/>
    </xf>
    <xf numFmtId="3" fontId="16" fillId="0" borderId="8" xfId="0" applyNumberFormat="1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3" fontId="3" fillId="0" borderId="15" xfId="0" applyNumberFormat="1" applyFont="1" applyFill="1" applyBorder="1" applyAlignment="1">
      <alignment horizontal="right"/>
    </xf>
    <xf numFmtId="3" fontId="3" fillId="0" borderId="5" xfId="0" applyNumberFormat="1" applyFont="1" applyFill="1" applyBorder="1"/>
    <xf numFmtId="166" fontId="3" fillId="0" borderId="15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3" fontId="2" fillId="0" borderId="7" xfId="0" applyNumberFormat="1" applyFont="1" applyFill="1" applyBorder="1" applyAlignment="1">
      <alignment horizontal="right"/>
    </xf>
    <xf numFmtId="3" fontId="2" fillId="0" borderId="5" xfId="0" applyNumberFormat="1" applyFont="1" applyFill="1" applyBorder="1" applyAlignment="1">
      <alignment horizontal="right"/>
    </xf>
    <xf numFmtId="185" fontId="2" fillId="0" borderId="2" xfId="0" applyNumberFormat="1" applyFont="1" applyFill="1" applyBorder="1" applyAlignment="1">
      <alignment horizontal="right"/>
    </xf>
    <xf numFmtId="185" fontId="3" fillId="0" borderId="15" xfId="0" applyNumberFormat="1" applyFont="1" applyFill="1" applyBorder="1" applyAlignment="1">
      <alignment horizontal="right"/>
    </xf>
    <xf numFmtId="185" fontId="2" fillId="0" borderId="20" xfId="0" applyNumberFormat="1" applyFont="1" applyFill="1" applyBorder="1" applyAlignment="1">
      <alignment horizontal="right"/>
    </xf>
    <xf numFmtId="185" fontId="2" fillId="0" borderId="21" xfId="0" applyNumberFormat="1" applyFont="1" applyFill="1" applyBorder="1" applyAlignment="1">
      <alignment horizontal="right"/>
    </xf>
    <xf numFmtId="0" fontId="2" fillId="0" borderId="21" xfId="0" applyFont="1" applyFill="1" applyBorder="1" applyAlignment="1">
      <alignment horizontal="left"/>
    </xf>
    <xf numFmtId="0" fontId="3" fillId="0" borderId="21" xfId="0" applyFont="1" applyFill="1" applyBorder="1"/>
    <xf numFmtId="2" fontId="2" fillId="0" borderId="21" xfId="0" applyNumberFormat="1" applyFont="1" applyFill="1" applyBorder="1" applyAlignment="1">
      <alignment horizontal="right"/>
    </xf>
    <xf numFmtId="2" fontId="3" fillId="0" borderId="21" xfId="0" applyNumberFormat="1" applyFont="1" applyFill="1" applyBorder="1" applyAlignment="1">
      <alignment horizontal="right"/>
    </xf>
    <xf numFmtId="0" fontId="3" fillId="0" borderId="22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right"/>
    </xf>
    <xf numFmtId="0" fontId="3" fillId="3" borderId="0" xfId="0" applyFont="1" applyFill="1"/>
    <xf numFmtId="0" fontId="5" fillId="3" borderId="0" xfId="0" applyFont="1" applyFill="1"/>
    <xf numFmtId="0" fontId="2" fillId="3" borderId="0" xfId="0" applyFont="1" applyFill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3" fillId="3" borderId="1" xfId="0" applyFont="1" applyFill="1" applyBorder="1"/>
    <xf numFmtId="164" fontId="2" fillId="3" borderId="0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 indent="1"/>
    </xf>
    <xf numFmtId="0" fontId="2" fillId="3" borderId="0" xfId="0" applyFont="1" applyFill="1" applyAlignment="1">
      <alignment horizontal="left" indent="1"/>
    </xf>
    <xf numFmtId="169" fontId="2" fillId="3" borderId="0" xfId="0" applyNumberFormat="1" applyFont="1" applyFill="1" applyBorder="1" applyAlignment="1">
      <alignment horizontal="right"/>
    </xf>
    <xf numFmtId="169" fontId="3" fillId="3" borderId="0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left" indent="1"/>
    </xf>
    <xf numFmtId="0" fontId="3" fillId="3" borderId="0" xfId="0" applyFont="1" applyFill="1" applyAlignment="1">
      <alignment horizontal="left" indent="1"/>
    </xf>
    <xf numFmtId="185" fontId="3" fillId="3" borderId="0" xfId="0" applyNumberFormat="1" applyFont="1" applyFill="1" applyAlignment="1">
      <alignment horizontal="right"/>
    </xf>
    <xf numFmtId="185" fontId="3" fillId="3" borderId="2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185" fontId="3" fillId="3" borderId="0" xfId="0" applyNumberFormat="1" applyFont="1" applyFill="1" applyBorder="1" applyAlignment="1">
      <alignment horizontal="right"/>
    </xf>
    <xf numFmtId="0" fontId="3" fillId="3" borderId="0" xfId="0" applyFont="1" applyFill="1" applyBorder="1"/>
    <xf numFmtId="185" fontId="2" fillId="3" borderId="0" xfId="0" applyNumberFormat="1" applyFont="1" applyFill="1" applyAlignment="1">
      <alignment horizontal="right"/>
    </xf>
    <xf numFmtId="0" fontId="19" fillId="3" borderId="2" xfId="0" applyFont="1" applyFill="1" applyBorder="1" applyAlignment="1">
      <alignment horizontal="right"/>
    </xf>
    <xf numFmtId="169" fontId="3" fillId="3" borderId="0" xfId="0" applyNumberFormat="1" applyFont="1" applyFill="1"/>
    <xf numFmtId="0" fontId="2" fillId="3" borderId="2" xfId="0" applyFont="1" applyFill="1" applyBorder="1" applyAlignment="1">
      <alignment horizontal="left" indent="1"/>
    </xf>
    <xf numFmtId="185" fontId="20" fillId="3" borderId="5" xfId="0" applyNumberFormat="1" applyFont="1" applyFill="1" applyBorder="1" applyAlignment="1">
      <alignment horizontal="right"/>
    </xf>
    <xf numFmtId="185" fontId="2" fillId="3" borderId="5" xfId="0" applyNumberFormat="1" applyFont="1" applyFill="1" applyBorder="1" applyAlignment="1">
      <alignment horizontal="right"/>
    </xf>
    <xf numFmtId="185" fontId="19" fillId="3" borderId="0" xfId="0" applyNumberFormat="1" applyFont="1" applyFill="1" applyBorder="1" applyAlignment="1">
      <alignment horizontal="right"/>
    </xf>
    <xf numFmtId="0" fontId="3" fillId="3" borderId="2" xfId="0" applyFont="1" applyFill="1" applyBorder="1"/>
    <xf numFmtId="185" fontId="2" fillId="3" borderId="0" xfId="0" applyNumberFormat="1" applyFont="1" applyFill="1" applyBorder="1" applyAlignment="1">
      <alignment horizontal="right"/>
    </xf>
    <xf numFmtId="0" fontId="2" fillId="3" borderId="2" xfId="0" applyFont="1" applyFill="1" applyBorder="1"/>
    <xf numFmtId="185" fontId="20" fillId="3" borderId="2" xfId="0" applyNumberFormat="1" applyFont="1" applyFill="1" applyBorder="1" applyAlignment="1">
      <alignment horizontal="right"/>
    </xf>
    <xf numFmtId="0" fontId="7" fillId="3" borderId="0" xfId="0" applyFont="1" applyFill="1"/>
    <xf numFmtId="0" fontId="2" fillId="3" borderId="2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right"/>
    </xf>
    <xf numFmtId="185" fontId="20" fillId="3" borderId="0" xfId="0" applyNumberFormat="1" applyFont="1" applyFill="1" applyBorder="1" applyAlignment="1">
      <alignment horizontal="right"/>
    </xf>
    <xf numFmtId="0" fontId="2" fillId="3" borderId="13" xfId="0" applyFont="1" applyFill="1" applyBorder="1"/>
    <xf numFmtId="0" fontId="2" fillId="3" borderId="13" xfId="0" applyFont="1" applyFill="1" applyBorder="1" applyAlignment="1">
      <alignment horizontal="left" indent="1"/>
    </xf>
    <xf numFmtId="0" fontId="3" fillId="3" borderId="13" xfId="0" applyFont="1" applyFill="1" applyBorder="1" applyAlignment="1">
      <alignment horizontal="left" indent="1"/>
    </xf>
    <xf numFmtId="0" fontId="3" fillId="3" borderId="13" xfId="0" applyFont="1" applyFill="1" applyBorder="1"/>
    <xf numFmtId="0" fontId="3" fillId="3" borderId="12" xfId="0" applyFont="1" applyFill="1" applyBorder="1"/>
    <xf numFmtId="164" fontId="2" fillId="3" borderId="8" xfId="0" applyNumberFormat="1" applyFont="1" applyFill="1" applyBorder="1" applyAlignment="1">
      <alignment horizontal="right"/>
    </xf>
    <xf numFmtId="164" fontId="2" fillId="3" borderId="10" xfId="0" applyNumberFormat="1" applyFont="1" applyFill="1" applyBorder="1" applyAlignment="1">
      <alignment horizontal="right"/>
    </xf>
    <xf numFmtId="0" fontId="2" fillId="3" borderId="11" xfId="0" applyFont="1" applyFill="1" applyBorder="1" applyAlignment="1">
      <alignment horizontal="right"/>
    </xf>
    <xf numFmtId="169" fontId="2" fillId="3" borderId="11" xfId="0" applyNumberFormat="1" applyFont="1" applyFill="1" applyBorder="1" applyAlignment="1">
      <alignment horizontal="right"/>
    </xf>
    <xf numFmtId="185" fontId="19" fillId="3" borderId="11" xfId="0" applyNumberFormat="1" applyFont="1" applyFill="1" applyBorder="1" applyAlignment="1">
      <alignment horizontal="right"/>
    </xf>
    <xf numFmtId="185" fontId="20" fillId="3" borderId="11" xfId="0" applyNumberFormat="1" applyFont="1" applyFill="1" applyBorder="1" applyAlignment="1">
      <alignment horizontal="right"/>
    </xf>
    <xf numFmtId="0" fontId="2" fillId="3" borderId="14" xfId="0" applyFont="1" applyFill="1" applyBorder="1"/>
    <xf numFmtId="185" fontId="20" fillId="3" borderId="17" xfId="0" applyNumberFormat="1" applyFont="1" applyFill="1" applyBorder="1" applyAlignment="1">
      <alignment horizontal="right"/>
    </xf>
    <xf numFmtId="185" fontId="20" fillId="3" borderId="16" xfId="0" applyNumberFormat="1" applyFont="1" applyFill="1" applyBorder="1" applyAlignment="1">
      <alignment horizontal="right"/>
    </xf>
    <xf numFmtId="185" fontId="2" fillId="3" borderId="21" xfId="0" applyNumberFormat="1" applyFont="1" applyFill="1" applyBorder="1" applyAlignment="1">
      <alignment horizontal="right"/>
    </xf>
    <xf numFmtId="0" fontId="14" fillId="3" borderId="0" xfId="0" applyFont="1" applyFill="1"/>
    <xf numFmtId="172" fontId="3" fillId="3" borderId="0" xfId="0" applyNumberFormat="1" applyFont="1" applyFill="1"/>
    <xf numFmtId="0" fontId="0" fillId="3" borderId="0" xfId="0" applyFill="1"/>
    <xf numFmtId="0" fontId="15" fillId="3" borderId="0" xfId="0" applyFont="1" applyFill="1"/>
    <xf numFmtId="0" fontId="3" fillId="3" borderId="0" xfId="0" applyFont="1" applyFill="1" applyBorder="1" applyAlignment="1"/>
    <xf numFmtId="0" fontId="2" fillId="3" borderId="0" xfId="0" applyFont="1" applyFill="1" applyBorder="1" applyAlignment="1">
      <alignment horizontal="center"/>
    </xf>
    <xf numFmtId="0" fontId="3" fillId="3" borderId="3" xfId="0" applyFont="1" applyFill="1" applyBorder="1"/>
    <xf numFmtId="0" fontId="2" fillId="3" borderId="3" xfId="0" applyNumberFormat="1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justify" wrapText="1"/>
    </xf>
    <xf numFmtId="0" fontId="2" fillId="3" borderId="0" xfId="0" applyFont="1" applyFill="1" applyBorder="1" applyAlignment="1">
      <alignment horizontal="center" vertical="justify" wrapText="1"/>
    </xf>
    <xf numFmtId="0" fontId="3" fillId="3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right" vertical="top" wrapText="1"/>
    </xf>
    <xf numFmtId="0" fontId="3" fillId="3" borderId="0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 vertical="top" wrapText="1"/>
    </xf>
    <xf numFmtId="14" fontId="2" fillId="3" borderId="2" xfId="0" applyNumberFormat="1" applyFont="1" applyFill="1" applyBorder="1"/>
    <xf numFmtId="14" fontId="3" fillId="3" borderId="0" xfId="0" applyNumberFormat="1" applyFont="1" applyFill="1" applyBorder="1"/>
    <xf numFmtId="14" fontId="3" fillId="3" borderId="2" xfId="0" applyNumberFormat="1" applyFont="1" applyFill="1" applyBorder="1"/>
    <xf numFmtId="185" fontId="3" fillId="3" borderId="5" xfId="0" applyNumberFormat="1" applyFont="1" applyFill="1" applyBorder="1" applyAlignment="1">
      <alignment horizontal="right"/>
    </xf>
    <xf numFmtId="185" fontId="20" fillId="3" borderId="0" xfId="0" applyNumberFormat="1" applyFont="1" applyFill="1" applyAlignment="1">
      <alignment horizontal="right"/>
    </xf>
    <xf numFmtId="185" fontId="19" fillId="3" borderId="0" xfId="0" applyNumberFormat="1" applyFont="1" applyFill="1" applyAlignment="1">
      <alignment horizontal="right"/>
    </xf>
    <xf numFmtId="0" fontId="3" fillId="3" borderId="2" xfId="0" applyFont="1" applyFill="1" applyBorder="1" applyAlignment="1">
      <alignment wrapText="1"/>
    </xf>
    <xf numFmtId="14" fontId="2" fillId="3" borderId="7" xfId="0" applyNumberFormat="1" applyFont="1" applyFill="1" applyBorder="1"/>
    <xf numFmtId="166" fontId="2" fillId="3" borderId="0" xfId="0" applyNumberFormat="1" applyFont="1" applyFill="1" applyBorder="1" applyAlignment="1">
      <alignment horizontal="right"/>
    </xf>
    <xf numFmtId="168" fontId="2" fillId="3" borderId="0" xfId="0" applyNumberFormat="1" applyFont="1" applyFill="1" applyAlignment="1">
      <alignment horizontal="right"/>
    </xf>
    <xf numFmtId="168" fontId="2" fillId="3" borderId="0" xfId="0" applyNumberFormat="1" applyFont="1" applyFill="1" applyBorder="1" applyAlignment="1">
      <alignment horizontal="right"/>
    </xf>
    <xf numFmtId="180" fontId="2" fillId="3" borderId="0" xfId="0" applyNumberFormat="1" applyFont="1" applyFill="1" applyBorder="1" applyAlignment="1">
      <alignment horizontal="right"/>
    </xf>
    <xf numFmtId="179" fontId="2" fillId="3" borderId="0" xfId="0" applyNumberFormat="1" applyFont="1" applyFill="1" applyBorder="1" applyAlignment="1">
      <alignment horizontal="right"/>
    </xf>
    <xf numFmtId="0" fontId="2" fillId="0" borderId="21" xfId="0" applyFont="1" applyFill="1" applyBorder="1"/>
    <xf numFmtId="0" fontId="6" fillId="0" borderId="21" xfId="0" applyFont="1" applyFill="1" applyBorder="1"/>
    <xf numFmtId="0" fontId="2" fillId="0" borderId="9" xfId="0" applyFont="1" applyFill="1" applyBorder="1" applyAlignment="1">
      <alignment horizontal="center"/>
    </xf>
    <xf numFmtId="168" fontId="20" fillId="0" borderId="17" xfId="0" applyNumberFormat="1" applyFont="1" applyFill="1" applyBorder="1" applyAlignment="1">
      <alignment horizontal="right"/>
    </xf>
    <xf numFmtId="0" fontId="6" fillId="0" borderId="10" xfId="0" applyFont="1" applyFill="1" applyBorder="1"/>
    <xf numFmtId="0" fontId="6" fillId="0" borderId="11" xfId="0" applyFont="1" applyFill="1" applyBorder="1"/>
    <xf numFmtId="0" fontId="6" fillId="0" borderId="16" xfId="0" applyFont="1" applyFill="1" applyBorder="1"/>
    <xf numFmtId="3" fontId="2" fillId="0" borderId="21" xfId="0" applyNumberFormat="1" applyFont="1" applyFill="1" applyBorder="1" applyAlignment="1">
      <alignment horizontal="right"/>
    </xf>
    <xf numFmtId="3" fontId="2" fillId="0" borderId="20" xfId="0" applyNumberFormat="1" applyFont="1" applyFill="1" applyBorder="1" applyAlignment="1">
      <alignment horizontal="right"/>
    </xf>
    <xf numFmtId="0" fontId="2" fillId="0" borderId="18" xfId="0" applyFont="1" applyFill="1" applyBorder="1"/>
    <xf numFmtId="0" fontId="17" fillId="0" borderId="21" xfId="0" applyFont="1" applyFill="1" applyBorder="1"/>
    <xf numFmtId="0" fontId="21" fillId="0" borderId="21" xfId="0" applyFont="1" applyFill="1" applyBorder="1"/>
    <xf numFmtId="0" fontId="2" fillId="3" borderId="21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right"/>
    </xf>
    <xf numFmtId="0" fontId="3" fillId="3" borderId="21" xfId="0" applyFont="1" applyFill="1" applyBorder="1" applyAlignment="1">
      <alignment horizontal="right"/>
    </xf>
    <xf numFmtId="0" fontId="2" fillId="3" borderId="0" xfId="0" applyFont="1" applyFill="1" applyBorder="1"/>
    <xf numFmtId="172" fontId="3" fillId="3" borderId="0" xfId="0" applyNumberFormat="1" applyFont="1" applyFill="1" applyBorder="1"/>
    <xf numFmtId="0" fontId="2" fillId="3" borderId="21" xfId="0" applyFont="1" applyFill="1" applyBorder="1"/>
    <xf numFmtId="0" fontId="3" fillId="3" borderId="21" xfId="0" applyFont="1" applyFill="1" applyBorder="1"/>
    <xf numFmtId="172" fontId="3" fillId="3" borderId="21" xfId="0" applyNumberFormat="1" applyFont="1" applyFill="1" applyBorder="1"/>
    <xf numFmtId="0" fontId="3" fillId="3" borderId="1" xfId="0" applyFont="1" applyFill="1" applyBorder="1" applyAlignment="1"/>
    <xf numFmtId="185" fontId="2" fillId="3" borderId="2" xfId="0" applyNumberFormat="1" applyFont="1" applyFill="1" applyBorder="1" applyAlignment="1">
      <alignment horizontal="right"/>
    </xf>
    <xf numFmtId="14" fontId="2" fillId="3" borderId="0" xfId="0" applyNumberFormat="1" applyFont="1" applyFill="1" applyBorder="1"/>
    <xf numFmtId="0" fontId="3" fillId="3" borderId="0" xfId="0" applyFont="1" applyFill="1" applyBorder="1" applyAlignment="1">
      <alignment wrapText="1"/>
    </xf>
    <xf numFmtId="14" fontId="3" fillId="3" borderId="12" xfId="0" applyNumberFormat="1" applyFont="1" applyFill="1" applyBorder="1"/>
    <xf numFmtId="14" fontId="3" fillId="3" borderId="13" xfId="0" applyNumberFormat="1" applyFont="1" applyFill="1" applyBorder="1"/>
    <xf numFmtId="14" fontId="3" fillId="3" borderId="14" xfId="0" applyNumberFormat="1" applyFont="1" applyFill="1" applyBorder="1"/>
    <xf numFmtId="0" fontId="14" fillId="3" borderId="10" xfId="0" applyFont="1" applyFill="1" applyBorder="1"/>
    <xf numFmtId="0" fontId="14" fillId="3" borderId="11" xfId="0" applyFont="1" applyFill="1" applyBorder="1"/>
    <xf numFmtId="0" fontId="14" fillId="3" borderId="16" xfId="0" applyFont="1" applyFill="1" applyBorder="1"/>
    <xf numFmtId="185" fontId="3" fillId="3" borderId="7" xfId="0" applyNumberFormat="1" applyFont="1" applyFill="1" applyBorder="1" applyAlignment="1">
      <alignment horizontal="right"/>
    </xf>
    <xf numFmtId="185" fontId="23" fillId="0" borderId="5" xfId="0" applyNumberFormat="1" applyFont="1" applyFill="1" applyBorder="1" applyAlignment="1">
      <alignment horizontal="right"/>
    </xf>
    <xf numFmtId="185" fontId="23" fillId="0" borderId="7" xfId="0" applyNumberFormat="1" applyFont="1" applyFill="1" applyBorder="1" applyAlignment="1">
      <alignment horizontal="right"/>
    </xf>
    <xf numFmtId="185" fontId="23" fillId="0" borderId="2" xfId="0" applyNumberFormat="1" applyFont="1" applyFill="1" applyBorder="1" applyAlignment="1">
      <alignment horizontal="right"/>
    </xf>
    <xf numFmtId="185" fontId="23" fillId="0" borderId="0" xfId="0" applyNumberFormat="1" applyFont="1" applyFill="1" applyBorder="1" applyAlignment="1">
      <alignment horizontal="right"/>
    </xf>
    <xf numFmtId="185" fontId="23" fillId="0" borderId="2" xfId="0" applyNumberFormat="1" applyFont="1" applyFill="1" applyBorder="1"/>
    <xf numFmtId="185" fontId="23" fillId="0" borderId="17" xfId="0" applyNumberFormat="1" applyFont="1" applyFill="1" applyBorder="1" applyAlignment="1">
      <alignment horizontal="right"/>
    </xf>
    <xf numFmtId="185" fontId="24" fillId="0" borderId="2" xfId="0" applyNumberFormat="1" applyFont="1" applyFill="1" applyBorder="1" applyAlignment="1">
      <alignment horizontal="right"/>
    </xf>
    <xf numFmtId="0" fontId="3" fillId="0" borderId="21" xfId="0" applyFont="1" applyFill="1" applyBorder="1" applyAlignment="1">
      <alignment horizontal="right"/>
    </xf>
    <xf numFmtId="168" fontId="3" fillId="0" borderId="21" xfId="0" applyNumberFormat="1" applyFont="1" applyFill="1" applyBorder="1" applyAlignment="1">
      <alignment horizontal="right"/>
    </xf>
    <xf numFmtId="168" fontId="2" fillId="0" borderId="21" xfId="0" applyNumberFormat="1" applyFont="1" applyFill="1" applyBorder="1" applyAlignment="1">
      <alignment horizontal="right"/>
    </xf>
    <xf numFmtId="185" fontId="24" fillId="0" borderId="2" xfId="0" applyNumberFormat="1" applyFont="1" applyFill="1" applyBorder="1"/>
    <xf numFmtId="185" fontId="24" fillId="0" borderId="17" xfId="0" applyNumberFormat="1" applyFont="1" applyFill="1" applyBorder="1" applyAlignment="1">
      <alignment horizontal="right"/>
    </xf>
    <xf numFmtId="185" fontId="23" fillId="0" borderId="15" xfId="0" applyNumberFormat="1" applyFont="1" applyFill="1" applyBorder="1"/>
    <xf numFmtId="3" fontId="3" fillId="0" borderId="16" xfId="0" applyNumberFormat="1" applyFont="1" applyFill="1" applyBorder="1"/>
    <xf numFmtId="186" fontId="2" fillId="3" borderId="0" xfId="0" applyNumberFormat="1" applyFont="1" applyFill="1" applyAlignment="1">
      <alignment horizontal="right"/>
    </xf>
    <xf numFmtId="0" fontId="3" fillId="3" borderId="0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right" vertical="top" wrapText="1"/>
    </xf>
    <xf numFmtId="0" fontId="3" fillId="3" borderId="0" xfId="0" applyFont="1" applyFill="1" applyBorder="1" applyAlignment="1">
      <alignment horizontal="right" vertical="top" wrapText="1"/>
    </xf>
    <xf numFmtId="3" fontId="2" fillId="0" borderId="22" xfId="0" applyNumberFormat="1" applyFont="1" applyFill="1" applyBorder="1" applyAlignment="1">
      <alignment horizontal="right"/>
    </xf>
    <xf numFmtId="3" fontId="3" fillId="0" borderId="18" xfId="0" applyNumberFormat="1" applyFont="1" applyFill="1" applyBorder="1" applyAlignment="1">
      <alignment horizontal="right"/>
    </xf>
    <xf numFmtId="180" fontId="3" fillId="0" borderId="2" xfId="0" applyNumberFormat="1" applyFont="1" applyFill="1" applyBorder="1" applyAlignment="1">
      <alignment horizontal="right"/>
    </xf>
    <xf numFmtId="185" fontId="2" fillId="3" borderId="7" xfId="0" applyNumberFormat="1" applyFont="1" applyFill="1" applyBorder="1" applyAlignment="1">
      <alignment horizontal="right"/>
    </xf>
    <xf numFmtId="185" fontId="24" fillId="0" borderId="21" xfId="0" applyNumberFormat="1" applyFont="1" applyFill="1" applyBorder="1" applyAlignment="1">
      <alignment horizontal="right"/>
    </xf>
    <xf numFmtId="0" fontId="19" fillId="0" borderId="5" xfId="0" applyFont="1" applyFill="1" applyBorder="1" applyAlignment="1">
      <alignment horizontal="right"/>
    </xf>
    <xf numFmtId="166" fontId="19" fillId="0" borderId="2" xfId="0" applyNumberFormat="1" applyFont="1" applyFill="1" applyBorder="1" applyAlignment="1">
      <alignment horizontal="right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left" wrapText="1"/>
    </xf>
    <xf numFmtId="166" fontId="3" fillId="0" borderId="0" xfId="0" applyNumberFormat="1" applyFont="1" applyFill="1" applyBorder="1" applyAlignment="1">
      <alignment horizontal="right" wrapText="1"/>
    </xf>
    <xf numFmtId="166" fontId="19" fillId="0" borderId="0" xfId="0" applyNumberFormat="1" applyFont="1" applyFill="1" applyBorder="1" applyAlignment="1">
      <alignment horizontal="right" wrapText="1"/>
    </xf>
    <xf numFmtId="3" fontId="8" fillId="0" borderId="0" xfId="0" applyNumberFormat="1" applyFont="1" applyFill="1" applyBorder="1" applyAlignment="1">
      <alignment horizontal="left" wrapText="1"/>
    </xf>
    <xf numFmtId="0" fontId="25" fillId="0" borderId="0" xfId="0" applyFont="1" applyFill="1"/>
    <xf numFmtId="0" fontId="26" fillId="0" borderId="0" xfId="0" applyFont="1" applyFill="1"/>
    <xf numFmtId="0" fontId="26" fillId="3" borderId="0" xfId="0" applyFont="1" applyFill="1"/>
    <xf numFmtId="0" fontId="26" fillId="0" borderId="0" xfId="0" applyFont="1" applyFill="1" applyBorder="1"/>
    <xf numFmtId="176" fontId="19" fillId="0" borderId="2" xfId="0" applyNumberFormat="1" applyFont="1" applyFill="1" applyBorder="1"/>
    <xf numFmtId="182" fontId="19" fillId="0" borderId="5" xfId="0" applyNumberFormat="1" applyFont="1" applyFill="1" applyBorder="1"/>
    <xf numFmtId="182" fontId="19" fillId="0" borderId="5" xfId="0" applyNumberFormat="1" applyFont="1" applyFill="1" applyBorder="1" applyAlignment="1">
      <alignment horizontal="right"/>
    </xf>
    <xf numFmtId="3" fontId="19" fillId="0" borderId="5" xfId="0" applyNumberFormat="1" applyFont="1" applyFill="1" applyBorder="1" applyAlignment="1">
      <alignment horizontal="right"/>
    </xf>
    <xf numFmtId="3" fontId="20" fillId="0" borderId="7" xfId="0" applyNumberFormat="1" applyFont="1" applyFill="1" applyBorder="1"/>
    <xf numFmtId="0" fontId="19" fillId="0" borderId="0" xfId="0" applyFont="1" applyFill="1" applyBorder="1"/>
    <xf numFmtId="3" fontId="8" fillId="0" borderId="5" xfId="0" applyNumberFormat="1" applyFont="1" applyFill="1" applyBorder="1" applyAlignment="1">
      <alignment horizontal="left"/>
    </xf>
    <xf numFmtId="166" fontId="3" fillId="0" borderId="5" xfId="0" applyNumberFormat="1" applyFont="1" applyFill="1" applyBorder="1" applyAlignment="1">
      <alignment horizontal="right"/>
    </xf>
    <xf numFmtId="0" fontId="3" fillId="0" borderId="11" xfId="0" applyFont="1" applyFill="1" applyBorder="1" applyAlignment="1">
      <alignment horizontal="left" wrapText="1"/>
    </xf>
    <xf numFmtId="3" fontId="19" fillId="0" borderId="15" xfId="0" applyNumberFormat="1" applyFont="1" applyFill="1" applyBorder="1"/>
    <xf numFmtId="0" fontId="2" fillId="0" borderId="22" xfId="0" applyFont="1" applyFill="1" applyBorder="1"/>
    <xf numFmtId="165" fontId="19" fillId="0" borderId="0" xfId="0" applyNumberFormat="1" applyFont="1" applyFill="1" applyBorder="1"/>
    <xf numFmtId="3" fontId="8" fillId="0" borderId="22" xfId="0" applyNumberFormat="1" applyFont="1" applyFill="1" applyBorder="1" applyAlignment="1">
      <alignment horizontal="left"/>
    </xf>
    <xf numFmtId="0" fontId="12" fillId="0" borderId="21" xfId="0" applyFont="1" applyFill="1" applyBorder="1"/>
    <xf numFmtId="3" fontId="3" fillId="0" borderId="5" xfId="0" applyNumberFormat="1" applyFont="1" applyFill="1" applyBorder="1" applyAlignment="1">
      <alignment horizontal="right"/>
    </xf>
    <xf numFmtId="0" fontId="10" fillId="0" borderId="5" xfId="0" applyFont="1" applyFill="1" applyBorder="1"/>
    <xf numFmtId="3" fontId="3" fillId="0" borderId="21" xfId="0" applyNumberFormat="1" applyFont="1" applyFill="1" applyBorder="1" applyAlignment="1">
      <alignment horizontal="right"/>
    </xf>
    <xf numFmtId="3" fontId="20" fillId="0" borderId="24" xfId="0" applyNumberFormat="1" applyFont="1" applyFill="1" applyBorder="1"/>
    <xf numFmtId="3" fontId="3" fillId="0" borderId="14" xfId="0" applyNumberFormat="1" applyFont="1" applyFill="1" applyBorder="1"/>
    <xf numFmtId="165" fontId="3" fillId="0" borderId="5" xfId="0" applyNumberFormat="1" applyFont="1" applyFill="1" applyBorder="1"/>
    <xf numFmtId="0" fontId="13" fillId="0" borderId="5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right"/>
    </xf>
    <xf numFmtId="0" fontId="12" fillId="0" borderId="21" xfId="0" applyFont="1" applyFill="1" applyBorder="1" applyAlignment="1">
      <alignment horizontal="right"/>
    </xf>
    <xf numFmtId="0" fontId="19" fillId="0" borderId="7" xfId="0" applyFont="1" applyFill="1" applyBorder="1"/>
    <xf numFmtId="0" fontId="19" fillId="0" borderId="5" xfId="0" applyFont="1" applyFill="1" applyBorder="1"/>
    <xf numFmtId="0" fontId="19" fillId="0" borderId="21" xfId="0" applyFont="1" applyFill="1" applyBorder="1"/>
    <xf numFmtId="181" fontId="3" fillId="0" borderId="2" xfId="0" applyNumberFormat="1" applyFont="1" applyFill="1" applyBorder="1"/>
    <xf numFmtId="182" fontId="3" fillId="0" borderId="5" xfId="0" applyNumberFormat="1" applyFont="1" applyFill="1" applyBorder="1" applyAlignment="1">
      <alignment horizontal="right"/>
    </xf>
    <xf numFmtId="0" fontId="3" fillId="0" borderId="2" xfId="0" applyNumberFormat="1" applyFont="1" applyFill="1" applyBorder="1"/>
    <xf numFmtId="182" fontId="3" fillId="0" borderId="5" xfId="0" applyNumberFormat="1" applyFont="1" applyFill="1" applyBorder="1"/>
    <xf numFmtId="177" fontId="3" fillId="0" borderId="2" xfId="0" applyNumberFormat="1" applyFont="1" applyFill="1" applyBorder="1"/>
    <xf numFmtId="3" fontId="3" fillId="0" borderId="9" xfId="0" applyNumberFormat="1" applyFont="1" applyFill="1" applyBorder="1" applyAlignment="1">
      <alignment horizontal="right"/>
    </xf>
    <xf numFmtId="3" fontId="2" fillId="0" borderId="19" xfId="0" applyNumberFormat="1" applyFont="1" applyFill="1" applyBorder="1" applyAlignment="1">
      <alignment horizontal="right"/>
    </xf>
    <xf numFmtId="2" fontId="2" fillId="0" borderId="17" xfId="0" applyNumberFormat="1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 vertical="center"/>
    </xf>
    <xf numFmtId="185" fontId="2" fillId="3" borderId="15" xfId="0" applyNumberFormat="1" applyFont="1" applyFill="1" applyBorder="1" applyAlignment="1">
      <alignment horizontal="right"/>
    </xf>
    <xf numFmtId="185" fontId="2" fillId="3" borderId="20" xfId="0" applyNumberFormat="1" applyFont="1" applyFill="1" applyBorder="1" applyAlignment="1">
      <alignment horizontal="right"/>
    </xf>
    <xf numFmtId="185" fontId="2" fillId="3" borderId="17" xfId="0" applyNumberFormat="1" applyFont="1" applyFill="1" applyBorder="1" applyAlignment="1">
      <alignment horizontal="right"/>
    </xf>
    <xf numFmtId="185" fontId="2" fillId="3" borderId="23" xfId="0" applyNumberFormat="1" applyFont="1" applyFill="1" applyBorder="1" applyAlignment="1">
      <alignment horizontal="right"/>
    </xf>
    <xf numFmtId="185" fontId="2" fillId="3" borderId="9" xfId="0" applyNumberFormat="1" applyFont="1" applyFill="1" applyBorder="1" applyAlignment="1">
      <alignment horizontal="right"/>
    </xf>
    <xf numFmtId="185" fontId="3" fillId="3" borderId="15" xfId="0" applyNumberFormat="1" applyFont="1" applyFill="1" applyBorder="1" applyAlignment="1">
      <alignment horizontal="right"/>
    </xf>
    <xf numFmtId="185" fontId="3" fillId="0" borderId="17" xfId="0" applyNumberFormat="1" applyFont="1" applyFill="1" applyBorder="1" applyAlignment="1">
      <alignment horizontal="right"/>
    </xf>
    <xf numFmtId="3" fontId="3" fillId="0" borderId="15" xfId="0" applyNumberFormat="1" applyFont="1" applyFill="1" applyBorder="1"/>
    <xf numFmtId="3" fontId="2" fillId="0" borderId="24" xfId="0" applyNumberFormat="1" applyFont="1" applyFill="1" applyBorder="1"/>
    <xf numFmtId="3" fontId="3" fillId="0" borderId="4" xfId="0" applyNumberFormat="1" applyFont="1" applyFill="1" applyBorder="1"/>
    <xf numFmtId="185" fontId="2" fillId="0" borderId="17" xfId="0" applyNumberFormat="1" applyFont="1" applyFill="1" applyBorder="1" applyAlignment="1">
      <alignment horizontal="right"/>
    </xf>
    <xf numFmtId="0" fontId="2" fillId="3" borderId="2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justify" wrapText="1"/>
    </xf>
    <xf numFmtId="0" fontId="3" fillId="0" borderId="0" xfId="0" applyFont="1" applyFill="1" applyAlignment="1">
      <alignment horizontal="right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1</xdr:row>
      <xdr:rowOff>22860</xdr:rowOff>
    </xdr:from>
    <xdr:to>
      <xdr:col>10</xdr:col>
      <xdr:colOff>0</xdr:colOff>
      <xdr:row>8</xdr:row>
      <xdr:rowOff>24384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6820" y="182880"/>
          <a:ext cx="1584960" cy="11216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815340</xdr:colOff>
      <xdr:row>1</xdr:row>
      <xdr:rowOff>0</xdr:rowOff>
    </xdr:from>
    <xdr:to>
      <xdr:col>10</xdr:col>
      <xdr:colOff>1802</xdr:colOff>
      <xdr:row>8</xdr:row>
      <xdr:rowOff>1524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2780" y="160020"/>
          <a:ext cx="1584960" cy="11216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289560</xdr:colOff>
      <xdr:row>1</xdr:row>
      <xdr:rowOff>0</xdr:rowOff>
    </xdr:from>
    <xdr:to>
      <xdr:col>10</xdr:col>
      <xdr:colOff>7620</xdr:colOff>
      <xdr:row>8</xdr:row>
      <xdr:rowOff>1524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2520" y="160020"/>
          <a:ext cx="1584960" cy="11216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182880</xdr:colOff>
      <xdr:row>1</xdr:row>
      <xdr:rowOff>0</xdr:rowOff>
    </xdr:from>
    <xdr:to>
      <xdr:col>21</xdr:col>
      <xdr:colOff>3810</xdr:colOff>
      <xdr:row>8</xdr:row>
      <xdr:rowOff>1524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820" y="160020"/>
          <a:ext cx="1584960" cy="11216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</xdr:colOff>
      <xdr:row>1</xdr:row>
      <xdr:rowOff>0</xdr:rowOff>
    </xdr:from>
    <xdr:to>
      <xdr:col>7</xdr:col>
      <xdr:colOff>1379269</xdr:colOff>
      <xdr:row>8</xdr:row>
      <xdr:rowOff>1524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6060" y="160020"/>
          <a:ext cx="1584960" cy="11216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1066800</xdr:colOff>
      <xdr:row>1</xdr:row>
      <xdr:rowOff>0</xdr:rowOff>
    </xdr:from>
    <xdr:to>
      <xdr:col>11</xdr:col>
      <xdr:colOff>115844</xdr:colOff>
      <xdr:row>7</xdr:row>
      <xdr:rowOff>131064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0760" y="167640"/>
          <a:ext cx="1584960" cy="112166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321486</xdr:colOff>
      <xdr:row>1</xdr:row>
      <xdr:rowOff>0</xdr:rowOff>
    </xdr:from>
    <xdr:to>
      <xdr:col>33</xdr:col>
      <xdr:colOff>183831</xdr:colOff>
      <xdr:row>8</xdr:row>
      <xdr:rowOff>1524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1096" y="154627"/>
          <a:ext cx="1544683" cy="1083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zoomScaleNormal="100" workbookViewId="0">
      <selection activeCell="M39" sqref="M39"/>
    </sheetView>
  </sheetViews>
  <sheetFormatPr baseColWidth="10" defaultColWidth="11.42578125" defaultRowHeight="12.75"/>
  <cols>
    <col min="1" max="1" width="3.7109375" style="17" customWidth="1"/>
    <col min="2" max="2" width="58.85546875" style="17" customWidth="1"/>
    <col min="3" max="4" width="1.7109375" style="17" customWidth="1"/>
    <col min="5" max="5" width="12.7109375" style="17" customWidth="1"/>
    <col min="6" max="7" width="1.7109375" style="17" customWidth="1"/>
    <col min="8" max="8" width="12.7109375" style="17" customWidth="1"/>
    <col min="9" max="9" width="1.7109375" style="17" customWidth="1"/>
    <col min="10" max="10" width="12.7109375" style="17" customWidth="1"/>
    <col min="11" max="11" width="3.7109375" style="17" customWidth="1"/>
    <col min="12" max="16384" width="11.42578125" style="17"/>
  </cols>
  <sheetData>
    <row r="1" spans="1:11" ht="12.6" customHeight="1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12.6" customHeight="1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ht="12.6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1" ht="12.6" customHeigh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ht="12.6" customHeight="1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</row>
    <row r="6" spans="1:11" ht="12.6" customHeight="1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</row>
    <row r="7" spans="1:11" ht="12.6" customHeight="1">
      <c r="A7" s="108"/>
      <c r="B7" s="45"/>
      <c r="C7" s="45"/>
      <c r="D7" s="108"/>
      <c r="E7" s="108"/>
      <c r="F7" s="108"/>
      <c r="G7" s="108"/>
      <c r="H7" s="108"/>
      <c r="I7" s="108"/>
      <c r="J7" s="108"/>
      <c r="K7" s="108"/>
    </row>
    <row r="8" spans="1:11" ht="12.6" customHeight="1">
      <c r="A8" s="108"/>
      <c r="B8" s="45"/>
      <c r="C8" s="45"/>
      <c r="D8" s="108"/>
      <c r="E8" s="108"/>
      <c r="F8" s="108"/>
      <c r="G8" s="108"/>
      <c r="H8" s="108"/>
      <c r="I8" s="108"/>
      <c r="J8" s="108"/>
      <c r="K8" s="108"/>
    </row>
    <row r="9" spans="1:11" ht="12.6" customHeight="1">
      <c r="A9" s="108"/>
      <c r="B9" s="45"/>
      <c r="C9" s="45"/>
      <c r="D9" s="108"/>
      <c r="E9" s="108"/>
      <c r="F9" s="108"/>
      <c r="G9" s="108"/>
      <c r="H9" s="108"/>
      <c r="I9" s="108"/>
      <c r="J9" s="108"/>
      <c r="K9" s="108"/>
    </row>
    <row r="10" spans="1:11" ht="12.6" customHeight="1">
      <c r="A10" s="108"/>
      <c r="B10" s="45"/>
      <c r="C10" s="45"/>
      <c r="D10" s="108"/>
      <c r="E10" s="108"/>
      <c r="F10" s="108"/>
      <c r="G10" s="108"/>
      <c r="H10" s="108"/>
      <c r="I10" s="108"/>
      <c r="J10" s="108"/>
      <c r="K10" s="108"/>
    </row>
    <row r="11" spans="1:11" ht="24.6" customHeight="1">
      <c r="B11" s="425" t="s">
        <v>183</v>
      </c>
      <c r="C11" s="45"/>
      <c r="D11" s="108"/>
      <c r="E11" s="108"/>
      <c r="F11" s="108"/>
      <c r="G11" s="108"/>
      <c r="H11" s="108"/>
      <c r="I11" s="108"/>
      <c r="J11" s="108"/>
      <c r="K11" s="108"/>
    </row>
    <row r="12" spans="1:11" s="22" customFormat="1" ht="12.75" customHeight="1">
      <c r="A12" s="1"/>
      <c r="B12" s="60"/>
      <c r="C12" s="60"/>
      <c r="D12" s="6"/>
      <c r="E12" s="6"/>
      <c r="F12" s="6"/>
      <c r="G12" s="6"/>
      <c r="H12" s="6"/>
      <c r="I12" s="6"/>
      <c r="J12" s="6"/>
      <c r="K12" s="1"/>
    </row>
    <row r="13" spans="1:11" s="22" customFormat="1" ht="12.6" customHeight="1">
      <c r="A13" s="1"/>
      <c r="B13" s="60"/>
      <c r="C13" s="60"/>
      <c r="D13" s="6"/>
      <c r="E13" s="6"/>
      <c r="F13" s="6"/>
      <c r="G13" s="6"/>
      <c r="H13" s="6"/>
      <c r="I13" s="6"/>
      <c r="J13" s="6"/>
      <c r="K13" s="1"/>
    </row>
    <row r="14" spans="1:11" s="22" customFormat="1" ht="12.75" customHeight="1">
      <c r="A14" s="1"/>
      <c r="B14" s="47"/>
      <c r="C14" s="6"/>
      <c r="D14" s="49"/>
      <c r="E14" s="111" t="s">
        <v>214</v>
      </c>
      <c r="F14" s="112"/>
      <c r="G14" s="6"/>
      <c r="H14" s="264" t="s">
        <v>185</v>
      </c>
      <c r="I14" s="6"/>
      <c r="J14" s="90" t="s">
        <v>48</v>
      </c>
      <c r="K14" s="1"/>
    </row>
    <row r="15" spans="1:11" s="22" customFormat="1" ht="12.75" customHeight="1">
      <c r="A15" s="1"/>
      <c r="B15" s="363" t="s">
        <v>257</v>
      </c>
      <c r="C15" s="6"/>
      <c r="D15" s="53"/>
      <c r="E15" s="451"/>
      <c r="F15" s="450"/>
      <c r="G15" s="6"/>
      <c r="H15" s="451"/>
      <c r="I15" s="6"/>
      <c r="J15" s="451"/>
      <c r="K15" s="1"/>
    </row>
    <row r="16" spans="1:11" s="22" customFormat="1" ht="12.75" customHeight="1">
      <c r="A16" s="1"/>
      <c r="B16" s="65" t="s">
        <v>258</v>
      </c>
      <c r="C16" s="6"/>
      <c r="D16" s="66"/>
      <c r="E16" s="262">
        <v>3903</v>
      </c>
      <c r="F16" s="113"/>
      <c r="G16" s="114"/>
      <c r="H16" s="262">
        <v>4010</v>
      </c>
      <c r="I16" s="1"/>
      <c r="J16" s="455">
        <v>3</v>
      </c>
      <c r="K16" s="1"/>
    </row>
    <row r="17" spans="1:11" s="22" customFormat="1" ht="12.75" customHeight="1">
      <c r="A17" s="1"/>
      <c r="B17" s="56" t="s">
        <v>259</v>
      </c>
      <c r="C17" s="6"/>
      <c r="D17" s="66"/>
      <c r="E17" s="117">
        <v>443</v>
      </c>
      <c r="F17" s="113"/>
      <c r="G17" s="116"/>
      <c r="H17" s="117">
        <v>407</v>
      </c>
      <c r="I17" s="1"/>
      <c r="J17" s="458">
        <v>9</v>
      </c>
      <c r="K17" s="1"/>
    </row>
    <row r="18" spans="1:11" s="22" customFormat="1" ht="12.75" customHeight="1">
      <c r="A18" s="1"/>
      <c r="B18" s="56" t="s">
        <v>260</v>
      </c>
      <c r="C18" s="6"/>
      <c r="D18" s="66"/>
      <c r="E18" s="117">
        <v>228</v>
      </c>
      <c r="F18" s="113"/>
      <c r="G18" s="116"/>
      <c r="H18" s="117">
        <v>224</v>
      </c>
      <c r="I18" s="1"/>
      <c r="J18" s="458">
        <v>2</v>
      </c>
      <c r="K18" s="1"/>
    </row>
    <row r="19" spans="1:11" s="22" customFormat="1" ht="12.75" customHeight="1">
      <c r="A19" s="1"/>
      <c r="B19" s="56"/>
      <c r="C19" s="6"/>
      <c r="D19" s="66"/>
      <c r="E19" s="115"/>
      <c r="F19" s="113"/>
      <c r="G19" s="116"/>
      <c r="H19" s="117"/>
      <c r="I19" s="1"/>
      <c r="J19" s="430"/>
      <c r="K19" s="1"/>
    </row>
    <row r="20" spans="1:11" s="22" customFormat="1" ht="12.75" customHeight="1">
      <c r="A20" s="1"/>
      <c r="B20" s="56" t="s">
        <v>262</v>
      </c>
      <c r="C20" s="6"/>
      <c r="D20" s="66"/>
      <c r="E20" s="117">
        <v>111</v>
      </c>
      <c r="F20" s="113"/>
      <c r="G20" s="116"/>
      <c r="H20" s="117">
        <v>107</v>
      </c>
      <c r="I20" s="1"/>
      <c r="J20" s="458">
        <v>4</v>
      </c>
      <c r="K20" s="1"/>
    </row>
    <row r="21" spans="1:11" s="22" customFormat="1" ht="12.75" customHeight="1">
      <c r="A21" s="1"/>
      <c r="B21" s="56" t="s">
        <v>261</v>
      </c>
      <c r="C21" s="6"/>
      <c r="D21" s="66"/>
      <c r="E21" s="117">
        <v>94</v>
      </c>
      <c r="F21" s="113"/>
      <c r="G21" s="116"/>
      <c r="H21" s="117">
        <v>93</v>
      </c>
      <c r="I21" s="1"/>
      <c r="J21" s="458">
        <v>1</v>
      </c>
      <c r="K21" s="1"/>
    </row>
    <row r="22" spans="1:11" s="22" customFormat="1" ht="12.75" customHeight="1">
      <c r="A22" s="1"/>
      <c r="B22" s="56" t="s">
        <v>175</v>
      </c>
      <c r="C22" s="6"/>
      <c r="D22" s="66"/>
      <c r="E22" s="121">
        <v>1.43</v>
      </c>
      <c r="F22" s="119"/>
      <c r="G22" s="120"/>
      <c r="H22" s="121">
        <v>1.41</v>
      </c>
      <c r="I22" s="1"/>
      <c r="J22" s="458">
        <v>1</v>
      </c>
      <c r="K22" s="1"/>
    </row>
    <row r="23" spans="1:11" s="22" customFormat="1" ht="12.75" customHeight="1">
      <c r="A23" s="1"/>
      <c r="B23" s="56" t="s">
        <v>186</v>
      </c>
      <c r="C23" s="6"/>
      <c r="D23" s="66"/>
      <c r="E23" s="121">
        <v>0.9</v>
      </c>
      <c r="F23" s="119"/>
      <c r="G23" s="120"/>
      <c r="H23" s="121">
        <v>0.9</v>
      </c>
      <c r="I23" s="1"/>
      <c r="J23" s="459">
        <v>0</v>
      </c>
      <c r="K23" s="1"/>
    </row>
    <row r="24" spans="1:11" s="22" customFormat="1" ht="12.75" customHeight="1">
      <c r="A24" s="1"/>
      <c r="B24" s="56"/>
      <c r="C24" s="6"/>
      <c r="D24" s="66"/>
      <c r="E24" s="118"/>
      <c r="F24" s="119"/>
      <c r="G24" s="120"/>
      <c r="H24" s="118"/>
      <c r="I24" s="1"/>
      <c r="J24" s="122"/>
      <c r="K24" s="1"/>
    </row>
    <row r="25" spans="1:11" s="22" customFormat="1" ht="12.75" customHeight="1">
      <c r="A25" s="1"/>
      <c r="B25" s="56" t="s">
        <v>263</v>
      </c>
      <c r="C25" s="6"/>
      <c r="D25" s="66"/>
      <c r="E25" s="117">
        <v>331</v>
      </c>
      <c r="F25" s="113"/>
      <c r="G25" s="116"/>
      <c r="H25" s="117">
        <v>474</v>
      </c>
      <c r="I25" s="1"/>
      <c r="J25" s="455">
        <v>30</v>
      </c>
      <c r="K25" s="1"/>
    </row>
    <row r="26" spans="1:11" s="22" customFormat="1" ht="12.75" customHeight="1">
      <c r="A26" s="1"/>
      <c r="B26" s="56" t="s">
        <v>176</v>
      </c>
      <c r="C26" s="6"/>
      <c r="D26" s="53"/>
      <c r="E26" s="121">
        <v>5.03</v>
      </c>
      <c r="F26" s="119"/>
      <c r="G26" s="120"/>
      <c r="H26" s="121">
        <v>7.19</v>
      </c>
      <c r="I26" s="1"/>
      <c r="J26" s="455">
        <v>30</v>
      </c>
      <c r="K26" s="1"/>
    </row>
    <row r="27" spans="1:11" s="22" customFormat="1" ht="12.75" customHeight="1">
      <c r="A27" s="1"/>
      <c r="B27" s="56"/>
      <c r="C27" s="6"/>
      <c r="D27" s="53"/>
      <c r="E27" s="115"/>
      <c r="F27" s="113"/>
      <c r="G27" s="116"/>
      <c r="H27" s="117"/>
      <c r="I27" s="1"/>
      <c r="J27" s="122"/>
      <c r="K27" s="1"/>
    </row>
    <row r="28" spans="1:11" s="22" customFormat="1" ht="12.75" customHeight="1">
      <c r="A28" s="1"/>
      <c r="B28" s="56" t="s">
        <v>272</v>
      </c>
      <c r="C28" s="6"/>
      <c r="D28" s="53"/>
      <c r="E28" s="117">
        <v>4152</v>
      </c>
      <c r="F28" s="113"/>
      <c r="G28" s="114"/>
      <c r="H28" s="117">
        <v>4248</v>
      </c>
      <c r="I28" s="1"/>
      <c r="J28" s="455">
        <v>2</v>
      </c>
      <c r="K28" s="1"/>
    </row>
    <row r="29" spans="1:11" s="22" customFormat="1" ht="12.75" customHeight="1">
      <c r="A29" s="1"/>
      <c r="B29" s="56" t="s">
        <v>273</v>
      </c>
      <c r="C29" s="6"/>
      <c r="D29" s="53"/>
      <c r="E29" s="117">
        <v>1550</v>
      </c>
      <c r="F29" s="113"/>
      <c r="G29" s="114"/>
      <c r="H29" s="117">
        <v>1490</v>
      </c>
      <c r="I29" s="1"/>
      <c r="J29" s="458">
        <v>4</v>
      </c>
      <c r="K29" s="1"/>
    </row>
    <row r="30" spans="1:11" s="22" customFormat="1" ht="12.75" customHeight="1">
      <c r="A30" s="1"/>
      <c r="B30" s="123" t="s">
        <v>281</v>
      </c>
      <c r="C30" s="124"/>
      <c r="D30" s="125"/>
      <c r="E30" s="457">
        <v>37.299999999999997</v>
      </c>
      <c r="F30" s="126"/>
      <c r="G30" s="127"/>
      <c r="H30" s="457">
        <v>35.1</v>
      </c>
      <c r="I30" s="1"/>
      <c r="J30" s="458">
        <v>6</v>
      </c>
      <c r="K30" s="1"/>
    </row>
    <row r="31" spans="1:11" s="22" customFormat="1" ht="12.75" customHeight="1">
      <c r="A31" s="1"/>
      <c r="B31" s="123" t="s">
        <v>295</v>
      </c>
      <c r="C31" s="124"/>
      <c r="D31" s="125"/>
      <c r="E31" s="117">
        <v>1075</v>
      </c>
      <c r="F31" s="113"/>
      <c r="G31" s="127"/>
      <c r="H31" s="117">
        <v>1077</v>
      </c>
      <c r="I31" s="1"/>
      <c r="J31" s="459">
        <v>0</v>
      </c>
      <c r="K31" s="1"/>
    </row>
    <row r="32" spans="1:11" s="22" customFormat="1" ht="12.75" customHeight="1">
      <c r="A32" s="1"/>
      <c r="B32" s="123"/>
      <c r="C32" s="124"/>
      <c r="D32" s="125"/>
      <c r="E32" s="429"/>
      <c r="F32" s="126"/>
      <c r="G32" s="127"/>
      <c r="H32" s="128"/>
      <c r="I32" s="1"/>
      <c r="J32" s="129"/>
      <c r="K32" s="1"/>
    </row>
    <row r="33" spans="1:11" s="22" customFormat="1" ht="12.75" customHeight="1">
      <c r="A33" s="1"/>
      <c r="B33" s="123" t="s">
        <v>264</v>
      </c>
      <c r="C33" s="124"/>
      <c r="D33" s="125"/>
      <c r="E33" s="206">
        <v>8.5</v>
      </c>
      <c r="F33" s="126"/>
      <c r="G33" s="127"/>
      <c r="H33" s="206">
        <v>8.1999999999999993</v>
      </c>
      <c r="I33" s="1"/>
      <c r="J33" s="458">
        <v>4</v>
      </c>
      <c r="K33" s="1"/>
    </row>
    <row r="34" spans="1:11" s="22" customFormat="1" ht="12.75" customHeight="1">
      <c r="A34" s="1"/>
      <c r="B34" s="123" t="s">
        <v>265</v>
      </c>
      <c r="C34" s="124"/>
      <c r="D34" s="125"/>
      <c r="E34" s="206">
        <v>6.3</v>
      </c>
      <c r="F34" s="126"/>
      <c r="G34" s="127"/>
      <c r="H34" s="206">
        <v>6.1</v>
      </c>
      <c r="I34" s="1"/>
      <c r="J34" s="458">
        <v>3</v>
      </c>
      <c r="K34" s="1"/>
    </row>
    <row r="35" spans="1:11" s="21" customFormat="1" ht="12.75" customHeight="1">
      <c r="A35" s="2"/>
      <c r="B35" s="123" t="s">
        <v>266</v>
      </c>
      <c r="C35" s="124"/>
      <c r="D35" s="125"/>
      <c r="E35" s="206">
        <v>2.2000000000000002</v>
      </c>
      <c r="F35" s="126"/>
      <c r="G35" s="131"/>
      <c r="H35" s="206">
        <v>2.1</v>
      </c>
      <c r="I35" s="2"/>
      <c r="J35" s="456">
        <v>5</v>
      </c>
      <c r="K35" s="2"/>
    </row>
    <row r="36" spans="1:11" s="22" customFormat="1" ht="12.75" customHeight="1">
      <c r="A36" s="1"/>
      <c r="B36" s="123" t="s">
        <v>267</v>
      </c>
      <c r="C36" s="124"/>
      <c r="D36" s="125"/>
      <c r="E36" s="117">
        <v>2674</v>
      </c>
      <c r="F36" s="113"/>
      <c r="G36" s="114"/>
      <c r="H36" s="117">
        <v>2734</v>
      </c>
      <c r="I36" s="1"/>
      <c r="J36" s="455">
        <v>2</v>
      </c>
      <c r="K36" s="132"/>
    </row>
    <row r="37" spans="1:11" s="22" customFormat="1" ht="12.75" customHeight="1">
      <c r="A37" s="1"/>
      <c r="B37" s="123"/>
      <c r="C37" s="124"/>
      <c r="D37" s="125"/>
      <c r="E37" s="133"/>
      <c r="F37" s="134"/>
      <c r="G37" s="114"/>
      <c r="H37" s="133"/>
      <c r="I37" s="1"/>
      <c r="J37" s="135"/>
      <c r="K37" s="132"/>
    </row>
    <row r="38" spans="1:11" s="22" customFormat="1" ht="12.75" customHeight="1">
      <c r="A38" s="1"/>
      <c r="B38" s="56" t="s">
        <v>296</v>
      </c>
      <c r="C38" s="6"/>
      <c r="D38" s="53"/>
      <c r="E38" s="56">
        <v>290</v>
      </c>
      <c r="F38" s="137"/>
      <c r="G38" s="138"/>
      <c r="H38" s="56">
        <v>194</v>
      </c>
      <c r="I38" s="1"/>
      <c r="J38" s="458">
        <v>50</v>
      </c>
      <c r="K38" s="1"/>
    </row>
    <row r="39" spans="1:11" s="22" customFormat="1" ht="12.75" customHeight="1">
      <c r="A39" s="1"/>
      <c r="B39" s="56" t="s">
        <v>277</v>
      </c>
      <c r="C39" s="6"/>
      <c r="D39" s="53"/>
      <c r="E39" s="56">
        <v>124</v>
      </c>
      <c r="F39" s="137"/>
      <c r="G39" s="138"/>
      <c r="H39" s="56">
        <v>64</v>
      </c>
      <c r="I39" s="1"/>
      <c r="J39" s="458">
        <v>94</v>
      </c>
      <c r="K39" s="1"/>
    </row>
    <row r="40" spans="1:11" s="22" customFormat="1" ht="12.75" customHeight="1">
      <c r="A40" s="1"/>
      <c r="B40" s="56" t="s">
        <v>278</v>
      </c>
      <c r="C40" s="6"/>
      <c r="D40" s="53"/>
      <c r="E40" s="56">
        <v>166</v>
      </c>
      <c r="F40" s="137"/>
      <c r="G40" s="138"/>
      <c r="H40" s="56">
        <v>130</v>
      </c>
      <c r="I40" s="1"/>
      <c r="J40" s="458">
        <v>28</v>
      </c>
      <c r="K40" s="1"/>
    </row>
    <row r="41" spans="1:11" s="22" customFormat="1" ht="12.75" customHeight="1">
      <c r="A41" s="1"/>
      <c r="B41" s="145"/>
      <c r="C41" s="6"/>
      <c r="D41" s="53"/>
      <c r="E41" s="452"/>
      <c r="F41" s="137"/>
      <c r="G41" s="138"/>
      <c r="H41" s="56"/>
      <c r="I41" s="1"/>
      <c r="J41" s="431"/>
      <c r="K41" s="1"/>
    </row>
    <row r="42" spans="1:11" s="22" customFormat="1" ht="12.75" customHeight="1">
      <c r="A42" s="1"/>
      <c r="B42" s="363" t="s">
        <v>268</v>
      </c>
      <c r="C42" s="6"/>
      <c r="D42" s="53"/>
      <c r="E42" s="454"/>
      <c r="F42" s="137"/>
      <c r="G42" s="138"/>
      <c r="H42" s="454"/>
      <c r="I42" s="1"/>
      <c r="J42" s="454"/>
      <c r="K42" s="1"/>
    </row>
    <row r="43" spans="1:11" s="22" customFormat="1" ht="12.75" customHeight="1">
      <c r="A43" s="1"/>
      <c r="B43" s="52" t="s">
        <v>275</v>
      </c>
      <c r="C43" s="6"/>
      <c r="D43" s="53"/>
      <c r="E43" s="474">
        <v>1547</v>
      </c>
      <c r="F43" s="137"/>
      <c r="G43" s="138"/>
      <c r="H43" s="181">
        <v>1646</v>
      </c>
      <c r="I43" s="1"/>
      <c r="J43" s="455">
        <v>6</v>
      </c>
      <c r="K43" s="1"/>
    </row>
    <row r="44" spans="1:11" s="22" customFormat="1" ht="12.75" customHeight="1">
      <c r="A44" s="1"/>
      <c r="B44" s="65" t="s">
        <v>269</v>
      </c>
      <c r="C44" s="6"/>
      <c r="D44" s="53"/>
      <c r="E44" s="65">
        <v>485</v>
      </c>
      <c r="F44" s="137"/>
      <c r="G44" s="138"/>
      <c r="H44" s="56">
        <v>482</v>
      </c>
      <c r="I44" s="1"/>
      <c r="J44" s="456">
        <v>1</v>
      </c>
      <c r="K44" s="1"/>
    </row>
    <row r="45" spans="1:11" s="22" customFormat="1" ht="12.75" customHeight="1">
      <c r="A45" s="1"/>
      <c r="B45" s="65"/>
      <c r="C45" s="6"/>
      <c r="D45" s="53"/>
      <c r="E45" s="453"/>
      <c r="F45" s="137"/>
      <c r="G45" s="138"/>
      <c r="H45" s="56"/>
      <c r="I45" s="1"/>
      <c r="J45" s="431"/>
      <c r="K45" s="1"/>
    </row>
    <row r="46" spans="1:11" s="22" customFormat="1" ht="12.75" customHeight="1">
      <c r="A46" s="1"/>
      <c r="B46" s="56" t="s">
        <v>276</v>
      </c>
      <c r="C46" s="6"/>
      <c r="D46" s="53"/>
      <c r="E46" s="56">
        <v>467</v>
      </c>
      <c r="F46" s="137"/>
      <c r="G46" s="138"/>
      <c r="H46" s="56">
        <v>455</v>
      </c>
      <c r="I46" s="1"/>
      <c r="J46" s="456">
        <v>3</v>
      </c>
      <c r="K46" s="1"/>
    </row>
    <row r="47" spans="1:11" s="22" customFormat="1" ht="12.75" customHeight="1">
      <c r="A47" s="1"/>
      <c r="B47" s="56" t="s">
        <v>294</v>
      </c>
      <c r="C47" s="6"/>
      <c r="D47" s="53"/>
      <c r="E47" s="56">
        <v>63</v>
      </c>
      <c r="F47" s="137"/>
      <c r="G47" s="138"/>
      <c r="H47" s="56">
        <v>56</v>
      </c>
      <c r="I47" s="1"/>
      <c r="J47" s="456">
        <v>13</v>
      </c>
      <c r="K47" s="1"/>
    </row>
    <row r="48" spans="1:11" s="22" customFormat="1" ht="12.75" customHeight="1">
      <c r="A48" s="1"/>
      <c r="B48" s="56" t="s">
        <v>287</v>
      </c>
      <c r="C48" s="6"/>
      <c r="D48" s="53"/>
      <c r="E48" s="117">
        <v>1011</v>
      </c>
      <c r="F48" s="137"/>
      <c r="G48" s="138"/>
      <c r="H48" s="56">
        <v>411</v>
      </c>
      <c r="I48" s="1"/>
      <c r="J48" s="456" t="s">
        <v>288</v>
      </c>
      <c r="K48" s="1"/>
    </row>
    <row r="49" spans="1:11" s="22" customFormat="1" ht="12.75" customHeight="1">
      <c r="A49" s="1"/>
      <c r="B49" s="56"/>
      <c r="C49" s="6"/>
      <c r="D49" s="53"/>
      <c r="E49" s="136"/>
      <c r="F49" s="137"/>
      <c r="G49" s="138"/>
      <c r="H49" s="136"/>
      <c r="I49" s="1"/>
      <c r="J49" s="431"/>
      <c r="K49" s="1"/>
    </row>
    <row r="50" spans="1:11" s="22" customFormat="1" ht="12.75" customHeight="1">
      <c r="A50" s="1"/>
      <c r="B50" s="56" t="s">
        <v>271</v>
      </c>
      <c r="C50" s="6"/>
      <c r="D50" s="53"/>
      <c r="E50" s="117">
        <v>5978</v>
      </c>
      <c r="F50" s="137"/>
      <c r="G50" s="138"/>
      <c r="H50" s="117">
        <v>6062</v>
      </c>
      <c r="I50" s="1"/>
      <c r="J50" s="455">
        <v>1</v>
      </c>
      <c r="K50" s="1"/>
    </row>
    <row r="51" spans="1:11" s="22" customFormat="1" ht="12.75" customHeight="1">
      <c r="A51" s="1"/>
      <c r="B51" s="56" t="s">
        <v>279</v>
      </c>
      <c r="C51" s="6"/>
      <c r="D51" s="53"/>
      <c r="E51" s="117">
        <v>1701</v>
      </c>
      <c r="F51" s="137"/>
      <c r="G51" s="138"/>
      <c r="H51" s="117">
        <v>1740</v>
      </c>
      <c r="I51" s="1"/>
      <c r="J51" s="455">
        <v>2</v>
      </c>
      <c r="K51" s="1"/>
    </row>
    <row r="52" spans="1:11" s="22" customFormat="1" ht="12.75" customHeight="1">
      <c r="A52" s="1"/>
      <c r="B52" s="56" t="s">
        <v>280</v>
      </c>
      <c r="C52" s="6"/>
      <c r="D52" s="53"/>
      <c r="E52" s="117">
        <v>4277</v>
      </c>
      <c r="F52" s="137"/>
      <c r="G52" s="138"/>
      <c r="H52" s="117">
        <v>4322</v>
      </c>
      <c r="I52" s="1"/>
      <c r="J52" s="455">
        <v>1</v>
      </c>
      <c r="K52" s="1"/>
    </row>
    <row r="53" spans="1:11" s="22" customFormat="1" ht="12.75" customHeight="1">
      <c r="A53" s="1"/>
      <c r="B53" s="56" t="s">
        <v>282</v>
      </c>
      <c r="C53" s="6"/>
      <c r="D53" s="139"/>
      <c r="E53" s="261">
        <v>14</v>
      </c>
      <c r="F53" s="140"/>
      <c r="G53" s="116"/>
      <c r="H53" s="64">
        <v>16</v>
      </c>
      <c r="I53" s="1"/>
      <c r="J53" s="455">
        <v>13</v>
      </c>
      <c r="K53" s="1"/>
    </row>
    <row r="54" spans="1:11" ht="12.75" customHeight="1">
      <c r="A54" s="108"/>
      <c r="B54" s="141"/>
      <c r="C54" s="141"/>
      <c r="D54" s="108"/>
      <c r="E54" s="108"/>
      <c r="F54" s="108"/>
      <c r="G54" s="108"/>
      <c r="H54" s="108"/>
      <c r="I54" s="108"/>
      <c r="J54" s="108"/>
      <c r="K54" s="108"/>
    </row>
    <row r="55" spans="1:11" s="18" customFormat="1" ht="12.75" customHeight="1">
      <c r="A55" s="86"/>
      <c r="B55" s="141" t="s">
        <v>270</v>
      </c>
      <c r="C55" s="141"/>
      <c r="D55" s="86"/>
      <c r="E55" s="86"/>
      <c r="F55" s="86"/>
      <c r="G55" s="86"/>
      <c r="H55" s="86"/>
      <c r="I55" s="86"/>
      <c r="J55" s="86"/>
      <c r="K55" s="86"/>
    </row>
    <row r="56" spans="1:11" s="18" customFormat="1" ht="12.75" customHeight="1">
      <c r="A56" s="86"/>
      <c r="B56" s="141" t="s">
        <v>207</v>
      </c>
      <c r="C56" s="141"/>
      <c r="D56" s="86"/>
      <c r="E56" s="86"/>
      <c r="F56" s="86"/>
      <c r="G56" s="86"/>
      <c r="H56" s="86"/>
      <c r="I56" s="86"/>
      <c r="J56" s="86"/>
      <c r="K56" s="86"/>
    </row>
    <row r="57" spans="1:11" s="18" customFormat="1" ht="12.75" customHeight="1">
      <c r="A57" s="86"/>
      <c r="B57" s="86" t="s">
        <v>200</v>
      </c>
      <c r="C57" s="86"/>
      <c r="D57" s="86"/>
      <c r="E57" s="86"/>
      <c r="F57" s="86"/>
      <c r="G57" s="86"/>
      <c r="H57" s="86"/>
      <c r="I57" s="86"/>
      <c r="J57" s="86"/>
      <c r="K57" s="86"/>
    </row>
    <row r="58" spans="1:11">
      <c r="A58" s="108"/>
      <c r="B58" s="86"/>
      <c r="C58" s="86"/>
      <c r="D58" s="86"/>
      <c r="E58" s="108"/>
      <c r="F58" s="108"/>
      <c r="G58" s="108"/>
      <c r="H58" s="108"/>
      <c r="I58" s="108"/>
      <c r="J58" s="108"/>
      <c r="K58" s="108"/>
    </row>
    <row r="61" spans="1:11">
      <c r="B61" s="19"/>
      <c r="C61" s="19"/>
      <c r="D61" s="18"/>
    </row>
    <row r="62" spans="1:11">
      <c r="D62" s="18"/>
    </row>
    <row r="63" spans="1:11">
      <c r="B63" s="19"/>
      <c r="C63" s="19"/>
      <c r="D63" s="18"/>
    </row>
    <row r="65" spans="2:4">
      <c r="B65" s="20"/>
      <c r="C65" s="20"/>
      <c r="D65" s="18"/>
    </row>
  </sheetData>
  <phoneticPr fontId="1" type="noConversion"/>
  <pageMargins left="0.78740157499999996" right="0.78740157499999996" top="0.984251969" bottom="0.984251969" header="0.4921259845" footer="0.4921259845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19"/>
  <sheetViews>
    <sheetView showGridLines="0" zoomScaleNormal="100" workbookViewId="0">
      <selection activeCell="L50" sqref="L50"/>
    </sheetView>
  </sheetViews>
  <sheetFormatPr baseColWidth="10" defaultColWidth="11.42578125" defaultRowHeight="12"/>
  <cols>
    <col min="1" max="1" width="3.7109375" style="1" customWidth="1"/>
    <col min="2" max="2" width="59.140625" style="1" customWidth="1"/>
    <col min="3" max="4" width="1.7109375" style="1" customWidth="1"/>
    <col min="5" max="5" width="20.7109375" style="1" customWidth="1"/>
    <col min="6" max="7" width="1.7109375" style="1" customWidth="1"/>
    <col min="8" max="8" width="20.7109375" style="1" customWidth="1"/>
    <col min="9" max="9" width="1.7109375" style="1" customWidth="1"/>
    <col min="10" max="10" width="12.7109375" style="1" customWidth="1"/>
    <col min="11" max="11" width="3.7109375" style="1" customWidth="1"/>
    <col min="12" max="16384" width="11.42578125" style="1"/>
  </cols>
  <sheetData>
    <row r="1" spans="2:10" ht="12.6" customHeight="1"/>
    <row r="2" spans="2:10" ht="12.6" customHeight="1"/>
    <row r="3" spans="2:10" ht="12.6" customHeight="1"/>
    <row r="4" spans="2:10" ht="12.6" customHeight="1"/>
    <row r="5" spans="2:10" ht="12.6" customHeight="1"/>
    <row r="6" spans="2:10" ht="12.6" customHeight="1"/>
    <row r="7" spans="2:10" ht="12.6" customHeight="1">
      <c r="C7" s="45"/>
    </row>
    <row r="8" spans="2:10" ht="12.6" customHeight="1">
      <c r="B8" s="2"/>
      <c r="C8" s="2"/>
    </row>
    <row r="9" spans="2:10" ht="12.6" customHeight="1">
      <c r="B9" s="2"/>
      <c r="C9" s="2"/>
    </row>
    <row r="10" spans="2:10" ht="12.6" customHeight="1">
      <c r="C10" s="2"/>
    </row>
    <row r="11" spans="2:10" ht="24.6" customHeight="1">
      <c r="B11" s="426" t="s">
        <v>184</v>
      </c>
      <c r="C11" s="2"/>
    </row>
    <row r="12" spans="2:10" ht="12.75" customHeight="1">
      <c r="B12" s="2"/>
      <c r="C12" s="2"/>
    </row>
    <row r="13" spans="2:10" ht="12.75" customHeight="1"/>
    <row r="14" spans="2:10" ht="12.75" customHeight="1">
      <c r="B14" s="265" t="s">
        <v>177</v>
      </c>
      <c r="C14" s="110"/>
      <c r="D14" s="110"/>
      <c r="E14" s="110"/>
      <c r="F14" s="110"/>
      <c r="G14" s="110"/>
      <c r="H14" s="110"/>
      <c r="I14" s="110"/>
      <c r="J14" s="110"/>
    </row>
    <row r="15" spans="2:10" ht="5.45" customHeight="1">
      <c r="C15" s="46"/>
      <c r="D15" s="6"/>
      <c r="E15" s="6"/>
      <c r="F15" s="6"/>
      <c r="G15" s="6"/>
      <c r="H15" s="6"/>
      <c r="I15" s="6"/>
      <c r="J15" s="6"/>
    </row>
    <row r="16" spans="2:10" ht="12.75" customHeight="1">
      <c r="B16" s="266" t="s">
        <v>178</v>
      </c>
      <c r="C16" s="48"/>
      <c r="D16" s="49"/>
      <c r="E16" s="50" t="s">
        <v>215</v>
      </c>
      <c r="F16" s="51"/>
      <c r="G16" s="6"/>
      <c r="H16" s="90" t="s">
        <v>187</v>
      </c>
      <c r="I16" s="6"/>
      <c r="J16" s="90" t="s">
        <v>3</v>
      </c>
    </row>
    <row r="17" spans="2:10" ht="12.75" customHeight="1">
      <c r="B17" s="52" t="s">
        <v>128</v>
      </c>
      <c r="C17" s="6"/>
      <c r="D17" s="53"/>
      <c r="E17" s="55">
        <v>4069671</v>
      </c>
      <c r="F17" s="39"/>
      <c r="G17" s="54"/>
      <c r="H17" s="55">
        <v>4177900</v>
      </c>
      <c r="I17" s="54"/>
      <c r="J17" s="52"/>
    </row>
    <row r="18" spans="2:10" ht="12.75" customHeight="1">
      <c r="B18" s="56" t="s">
        <v>127</v>
      </c>
      <c r="C18" s="6"/>
      <c r="D18" s="53"/>
      <c r="E18" s="64">
        <v>166911</v>
      </c>
      <c r="F18" s="39"/>
      <c r="G18" s="57"/>
      <c r="H18" s="64">
        <v>168384</v>
      </c>
      <c r="I18" s="57"/>
      <c r="J18" s="58"/>
    </row>
    <row r="19" spans="2:10" ht="12.75" customHeight="1">
      <c r="B19" s="59" t="s">
        <v>6</v>
      </c>
      <c r="C19" s="60"/>
      <c r="D19" s="53"/>
      <c r="E19" s="268">
        <f>+E17-E18</f>
        <v>3902760</v>
      </c>
      <c r="F19" s="40"/>
      <c r="G19" s="61"/>
      <c r="H19" s="268">
        <f>+H17-H18</f>
        <v>4009516</v>
      </c>
      <c r="I19" s="61"/>
      <c r="J19" s="58">
        <v>1</v>
      </c>
    </row>
    <row r="20" spans="2:10" ht="12.75" customHeight="1">
      <c r="B20" s="56" t="s">
        <v>126</v>
      </c>
      <c r="C20" s="6"/>
      <c r="D20" s="53"/>
      <c r="E20" s="63">
        <v>-30930</v>
      </c>
      <c r="F20" s="41"/>
      <c r="G20" s="62"/>
      <c r="H20" s="63">
        <v>-15053</v>
      </c>
      <c r="I20" s="54"/>
      <c r="J20" s="58">
        <v>2</v>
      </c>
    </row>
    <row r="21" spans="2:10" ht="12.75" customHeight="1">
      <c r="B21" s="56" t="s">
        <v>125</v>
      </c>
      <c r="C21" s="6"/>
      <c r="D21" s="53"/>
      <c r="E21" s="64">
        <v>19076</v>
      </c>
      <c r="F21" s="39"/>
      <c r="G21" s="54"/>
      <c r="H21" s="64">
        <v>19152</v>
      </c>
      <c r="I21" s="54"/>
      <c r="J21" s="58">
        <v>3</v>
      </c>
    </row>
    <row r="22" spans="2:10" ht="12.75" customHeight="1">
      <c r="B22" s="56" t="s">
        <v>124</v>
      </c>
      <c r="C22" s="6"/>
      <c r="D22" s="53"/>
      <c r="E22" s="64">
        <v>418258</v>
      </c>
      <c r="F22" s="39"/>
      <c r="G22" s="54"/>
      <c r="H22" s="64">
        <v>320598</v>
      </c>
      <c r="I22" s="54"/>
      <c r="J22" s="58">
        <v>4</v>
      </c>
    </row>
    <row r="23" spans="2:10" ht="12.75" customHeight="1">
      <c r="B23" s="56" t="s">
        <v>123</v>
      </c>
      <c r="C23" s="6"/>
      <c r="D23" s="53"/>
      <c r="E23" s="64">
        <v>2957761</v>
      </c>
      <c r="F23" s="39"/>
      <c r="G23" s="54"/>
      <c r="H23" s="64">
        <v>3078743</v>
      </c>
      <c r="I23" s="54"/>
      <c r="J23" s="58">
        <v>5</v>
      </c>
    </row>
    <row r="24" spans="2:10" ht="12.75" customHeight="1">
      <c r="B24" s="56" t="s">
        <v>122</v>
      </c>
      <c r="C24" s="6"/>
      <c r="D24" s="53"/>
      <c r="E24" s="64">
        <v>422744</v>
      </c>
      <c r="F24" s="39"/>
      <c r="G24" s="54"/>
      <c r="H24" s="64">
        <v>418678</v>
      </c>
      <c r="I24" s="54"/>
      <c r="J24" s="58">
        <v>6</v>
      </c>
    </row>
    <row r="25" spans="2:10" ht="12.75" customHeight="1">
      <c r="B25" s="56" t="s">
        <v>121</v>
      </c>
      <c r="C25" s="6"/>
      <c r="D25" s="53"/>
      <c r="E25" s="64">
        <v>459323</v>
      </c>
      <c r="F25" s="39"/>
      <c r="G25" s="54"/>
      <c r="H25" s="64">
        <v>408141</v>
      </c>
      <c r="I25" s="54"/>
      <c r="J25" s="58">
        <v>7</v>
      </c>
    </row>
    <row r="26" spans="2:10" ht="12.75" customHeight="1">
      <c r="B26" s="65" t="s">
        <v>120</v>
      </c>
      <c r="C26" s="6"/>
      <c r="D26" s="53"/>
      <c r="E26" s="63">
        <v>-110</v>
      </c>
      <c r="F26" s="39"/>
      <c r="G26" s="54"/>
      <c r="H26" s="64">
        <v>11942</v>
      </c>
      <c r="I26" s="54"/>
      <c r="J26" s="58">
        <v>8</v>
      </c>
    </row>
    <row r="27" spans="2:10" ht="12.75" customHeight="1">
      <c r="B27" s="56" t="s">
        <v>119</v>
      </c>
      <c r="C27" s="6"/>
      <c r="D27" s="53"/>
      <c r="E27" s="64">
        <v>1133</v>
      </c>
      <c r="F27" s="39"/>
      <c r="G27" s="57"/>
      <c r="H27" s="64">
        <v>1666</v>
      </c>
      <c r="I27" s="57"/>
      <c r="J27" s="58">
        <v>8</v>
      </c>
    </row>
    <row r="28" spans="2:10" ht="12.75" customHeight="1">
      <c r="B28" s="56" t="s">
        <v>188</v>
      </c>
      <c r="C28" s="6"/>
      <c r="D28" s="53"/>
      <c r="E28" s="63">
        <v>821</v>
      </c>
      <c r="F28" s="39"/>
      <c r="G28" s="57"/>
      <c r="H28" s="64" t="s">
        <v>62</v>
      </c>
      <c r="I28" s="57"/>
      <c r="J28" s="58"/>
    </row>
    <row r="29" spans="2:10" ht="12.75" customHeight="1">
      <c r="B29" s="59" t="s">
        <v>85</v>
      </c>
      <c r="C29" s="60"/>
      <c r="D29" s="66"/>
      <c r="E29" s="175">
        <f>SUM(E19+E20+E21+E22-E23-E24-E25+E26+E27+E28)</f>
        <v>471180</v>
      </c>
      <c r="F29" s="40"/>
      <c r="G29" s="61"/>
      <c r="H29" s="175">
        <f>SUM(H19+H20+H21+H22-H23-H24-H25+H26+H27)</f>
        <v>442259</v>
      </c>
      <c r="I29" s="61"/>
      <c r="J29" s="58"/>
    </row>
    <row r="30" spans="2:10" ht="12.75" customHeight="1">
      <c r="B30" s="56" t="s">
        <v>26</v>
      </c>
      <c r="C30" s="6"/>
      <c r="D30" s="53"/>
      <c r="E30" s="64">
        <v>180680</v>
      </c>
      <c r="F30" s="39"/>
      <c r="G30" s="57"/>
      <c r="H30" s="64">
        <v>182748</v>
      </c>
      <c r="I30" s="57"/>
      <c r="J30" s="58">
        <v>9</v>
      </c>
    </row>
    <row r="31" spans="2:10" ht="12.75" customHeight="1">
      <c r="B31" s="59" t="s">
        <v>283</v>
      </c>
      <c r="C31" s="6"/>
      <c r="D31" s="53"/>
      <c r="E31" s="232">
        <f>E29-E30</f>
        <v>290500</v>
      </c>
      <c r="F31" s="39"/>
      <c r="G31" s="57"/>
      <c r="H31" s="232">
        <f>H29-H30</f>
        <v>259511</v>
      </c>
      <c r="I31" s="57"/>
      <c r="J31" s="58"/>
    </row>
    <row r="32" spans="2:10" ht="12.75" customHeight="1">
      <c r="B32" s="56" t="s">
        <v>284</v>
      </c>
      <c r="C32" s="6"/>
      <c r="D32" s="53"/>
      <c r="E32" s="64">
        <v>33706</v>
      </c>
      <c r="F32" s="39"/>
      <c r="G32" s="57"/>
      <c r="H32" s="64" t="s">
        <v>62</v>
      </c>
      <c r="I32" s="57"/>
      <c r="J32" s="58">
        <v>14</v>
      </c>
    </row>
    <row r="33" spans="2:12" ht="12.75" customHeight="1">
      <c r="B33" s="59" t="s">
        <v>57</v>
      </c>
      <c r="C33" s="60"/>
      <c r="D33" s="66"/>
      <c r="E33" s="232">
        <f>E31-E32</f>
        <v>256794</v>
      </c>
      <c r="F33" s="40"/>
      <c r="G33" s="61"/>
      <c r="H33" s="232">
        <f>H29-H30</f>
        <v>259511</v>
      </c>
      <c r="I33" s="61"/>
      <c r="J33" s="58"/>
    </row>
    <row r="34" spans="2:12" ht="12.75" customHeight="1">
      <c r="B34" s="67" t="s">
        <v>118</v>
      </c>
      <c r="C34" s="68"/>
      <c r="D34" s="69"/>
      <c r="E34" s="63">
        <v>31591</v>
      </c>
      <c r="F34" s="41"/>
      <c r="G34" s="70"/>
      <c r="H34" s="63">
        <v>38900</v>
      </c>
      <c r="I34" s="54"/>
      <c r="J34" s="58"/>
      <c r="K34" s="3"/>
    </row>
    <row r="35" spans="2:12" ht="12.75" customHeight="1">
      <c r="B35" s="67" t="s">
        <v>4</v>
      </c>
      <c r="C35" s="68"/>
      <c r="D35" s="69"/>
      <c r="E35" s="64">
        <v>225203</v>
      </c>
      <c r="F35" s="39"/>
      <c r="G35" s="54"/>
      <c r="H35" s="64">
        <v>220611</v>
      </c>
      <c r="I35" s="54"/>
      <c r="J35" s="58"/>
    </row>
    <row r="36" spans="2:12" ht="12.75" customHeight="1">
      <c r="B36" s="56" t="s">
        <v>117</v>
      </c>
      <c r="C36" s="6"/>
      <c r="D36" s="53"/>
      <c r="E36" s="64">
        <v>12577</v>
      </c>
      <c r="F36" s="39"/>
      <c r="G36" s="54"/>
      <c r="H36" s="64">
        <v>14624</v>
      </c>
      <c r="I36" s="54"/>
      <c r="J36" s="58">
        <v>10</v>
      </c>
      <c r="K36" s="3"/>
      <c r="L36" s="3"/>
    </row>
    <row r="37" spans="2:12" ht="12.75" customHeight="1">
      <c r="B37" s="56" t="s">
        <v>116</v>
      </c>
      <c r="C37" s="6"/>
      <c r="D37" s="53"/>
      <c r="E37" s="75">
        <v>59669</v>
      </c>
      <c r="F37" s="39"/>
      <c r="G37" s="57"/>
      <c r="H37" s="75">
        <v>68515</v>
      </c>
      <c r="I37" s="57"/>
      <c r="J37" s="58">
        <v>11</v>
      </c>
      <c r="L37" s="3"/>
    </row>
    <row r="38" spans="2:12" ht="12.75" customHeight="1">
      <c r="B38" s="59" t="s">
        <v>27</v>
      </c>
      <c r="C38" s="60"/>
      <c r="D38" s="66"/>
      <c r="E38" s="267">
        <f>SUM(E33+E36-E37)</f>
        <v>209702</v>
      </c>
      <c r="F38" s="40"/>
      <c r="G38" s="61"/>
      <c r="H38" s="267">
        <f>SUM(H33+H36-H37)</f>
        <v>205620</v>
      </c>
      <c r="I38" s="61"/>
      <c r="J38" s="58"/>
    </row>
    <row r="39" spans="2:12" ht="12.75" customHeight="1">
      <c r="B39" s="56" t="s">
        <v>115</v>
      </c>
      <c r="C39" s="6"/>
      <c r="D39" s="53"/>
      <c r="E39" s="64">
        <v>77289</v>
      </c>
      <c r="F39" s="39"/>
      <c r="G39" s="5"/>
      <c r="H39" s="64">
        <v>73135</v>
      </c>
      <c r="I39" s="57"/>
      <c r="J39" s="58">
        <v>12</v>
      </c>
    </row>
    <row r="40" spans="2:12" ht="12.75" customHeight="1">
      <c r="B40" s="59" t="s">
        <v>56</v>
      </c>
      <c r="C40" s="60"/>
      <c r="D40" s="66"/>
      <c r="E40" s="232">
        <f>E38-E39</f>
        <v>132413</v>
      </c>
      <c r="F40" s="40"/>
      <c r="G40" s="61"/>
      <c r="H40" s="232">
        <f>H38-H39</f>
        <v>132485</v>
      </c>
      <c r="I40" s="61"/>
      <c r="J40" s="58"/>
    </row>
    <row r="41" spans="2:12" ht="12.75" customHeight="1">
      <c r="B41" s="71" t="s">
        <v>114</v>
      </c>
      <c r="C41" s="72"/>
      <c r="D41" s="53"/>
      <c r="E41" s="75">
        <v>2411</v>
      </c>
      <c r="F41" s="39"/>
      <c r="G41" s="57"/>
      <c r="H41" s="75">
        <v>11145</v>
      </c>
      <c r="I41" s="57"/>
      <c r="J41" s="58"/>
    </row>
    <row r="42" spans="2:12" ht="12.75" customHeight="1">
      <c r="B42" s="73" t="s">
        <v>64</v>
      </c>
      <c r="C42" s="74"/>
      <c r="D42" s="53"/>
      <c r="E42" s="460"/>
      <c r="F42" s="39"/>
      <c r="G42" s="57"/>
      <c r="H42" s="414"/>
      <c r="I42" s="57"/>
      <c r="J42" s="463"/>
    </row>
    <row r="43" spans="2:12" ht="12.75" customHeight="1">
      <c r="B43" s="76" t="s">
        <v>65</v>
      </c>
      <c r="C43" s="77"/>
      <c r="D43" s="78"/>
      <c r="E43" s="461">
        <f>SUM(E40-E41)</f>
        <v>130002</v>
      </c>
      <c r="F43" s="40"/>
      <c r="G43" s="57"/>
      <c r="H43" s="413">
        <f>SUM(H40-H41)</f>
        <v>121340</v>
      </c>
      <c r="I43" s="79"/>
      <c r="J43" s="464">
        <v>13</v>
      </c>
    </row>
    <row r="44" spans="2:12" ht="12.75" customHeight="1">
      <c r="B44" s="80" t="s">
        <v>189</v>
      </c>
      <c r="C44" s="60"/>
      <c r="D44" s="81"/>
      <c r="E44" s="462">
        <v>1.97</v>
      </c>
      <c r="F44" s="42"/>
      <c r="G44" s="82"/>
      <c r="H44" s="83">
        <v>1.84</v>
      </c>
      <c r="I44" s="82"/>
      <c r="J44" s="58"/>
    </row>
    <row r="45" spans="2:12" ht="12.75" customHeight="1">
      <c r="I45" s="84"/>
      <c r="J45" s="85"/>
    </row>
    <row r="46" spans="2:12" ht="12.75" customHeight="1">
      <c r="B46" s="86"/>
      <c r="C46" s="86"/>
      <c r="I46" s="84"/>
      <c r="J46" s="85"/>
    </row>
    <row r="47" spans="2:12" ht="12.75" customHeight="1">
      <c r="I47" s="84"/>
      <c r="J47" s="85"/>
    </row>
    <row r="48" spans="2:12" ht="12.75" customHeight="1">
      <c r="I48" s="84"/>
      <c r="J48" s="85"/>
    </row>
    <row r="49" spans="2:10" ht="12.75" customHeight="1">
      <c r="E49" s="87"/>
      <c r="F49" s="87"/>
      <c r="G49" s="87"/>
      <c r="H49" s="85"/>
      <c r="I49" s="85"/>
      <c r="J49" s="85"/>
    </row>
    <row r="50" spans="2:10" ht="24.6" customHeight="1">
      <c r="B50" s="426" t="s">
        <v>82</v>
      </c>
      <c r="C50" s="45"/>
    </row>
    <row r="51" spans="2:10" ht="12.75" customHeight="1"/>
    <row r="52" spans="2:10" ht="12.6" customHeight="1">
      <c r="E52" s="82"/>
      <c r="F52" s="82"/>
      <c r="G52" s="82"/>
      <c r="H52" s="84"/>
      <c r="I52" s="84"/>
      <c r="J52" s="85"/>
    </row>
    <row r="53" spans="2:10" ht="12.75" customHeight="1">
      <c r="B53" s="273" t="s">
        <v>179</v>
      </c>
      <c r="C53" s="273"/>
      <c r="D53" s="274"/>
      <c r="E53" s="275"/>
      <c r="F53" s="275"/>
      <c r="G53" s="275"/>
      <c r="H53" s="276"/>
      <c r="I53" s="89"/>
      <c r="J53" s="109"/>
    </row>
    <row r="54" spans="2:10" ht="5.45" customHeight="1">
      <c r="B54" s="46"/>
      <c r="C54" s="46"/>
      <c r="D54" s="6"/>
      <c r="E54" s="88"/>
      <c r="F54" s="88"/>
      <c r="G54" s="88"/>
      <c r="H54" s="89"/>
      <c r="I54" s="89"/>
      <c r="J54" s="109"/>
    </row>
    <row r="55" spans="2:10" ht="12.75" customHeight="1">
      <c r="B55" s="277" t="s">
        <v>178</v>
      </c>
      <c r="C55" s="48"/>
      <c r="D55" s="49"/>
      <c r="E55" s="50" t="s">
        <v>215</v>
      </c>
      <c r="F55" s="51"/>
      <c r="G55" s="88"/>
      <c r="H55" s="278" t="s">
        <v>187</v>
      </c>
      <c r="I55" s="89"/>
      <c r="J55" s="109"/>
    </row>
    <row r="56" spans="2:10" ht="12.75" customHeight="1">
      <c r="B56" s="91" t="s">
        <v>56</v>
      </c>
      <c r="C56" s="92"/>
      <c r="D56" s="93"/>
      <c r="E56" s="95">
        <v>132413</v>
      </c>
      <c r="F56" s="43"/>
      <c r="G56" s="94"/>
      <c r="H56" s="95">
        <v>132485</v>
      </c>
      <c r="I56" s="61"/>
    </row>
    <row r="57" spans="2:10" ht="12.75" customHeight="1">
      <c r="B57" s="56" t="s">
        <v>9</v>
      </c>
      <c r="C57" s="6"/>
      <c r="D57" s="53"/>
      <c r="E57" s="96">
        <v>24195</v>
      </c>
      <c r="F57" s="41"/>
      <c r="G57" s="70"/>
      <c r="H57" s="96">
        <v>32266</v>
      </c>
      <c r="I57" s="54"/>
    </row>
    <row r="58" spans="2:10" ht="12.75" customHeight="1">
      <c r="B58" s="97" t="s">
        <v>10</v>
      </c>
      <c r="C58" s="98"/>
      <c r="D58" s="99"/>
      <c r="E58" s="96">
        <v>1376</v>
      </c>
      <c r="F58" s="41"/>
      <c r="G58" s="100"/>
      <c r="H58" s="96">
        <v>2814</v>
      </c>
      <c r="I58" s="57"/>
    </row>
    <row r="59" spans="2:10" ht="12.75" customHeight="1">
      <c r="B59" s="97" t="s">
        <v>86</v>
      </c>
      <c r="C59" s="98"/>
      <c r="D59" s="99"/>
      <c r="E59" s="96">
        <v>166</v>
      </c>
      <c r="F59" s="41"/>
      <c r="G59" s="100"/>
      <c r="H59" s="96" t="s">
        <v>62</v>
      </c>
      <c r="I59" s="57"/>
    </row>
    <row r="60" spans="2:10" ht="12.75" customHeight="1">
      <c r="B60" s="101" t="s">
        <v>76</v>
      </c>
      <c r="C60" s="92"/>
      <c r="D60" s="93"/>
      <c r="E60" s="102">
        <f>SUM(E57:E59)</f>
        <v>25737</v>
      </c>
      <c r="F60" s="43"/>
      <c r="G60" s="102"/>
      <c r="H60" s="102">
        <f>SUM(H57:H59)</f>
        <v>35080</v>
      </c>
      <c r="I60" s="5"/>
    </row>
    <row r="61" spans="2:10" ht="12.75" customHeight="1">
      <c r="B61" s="97" t="s">
        <v>112</v>
      </c>
      <c r="C61" s="98"/>
      <c r="D61" s="93"/>
      <c r="E61" s="96">
        <v>893</v>
      </c>
      <c r="F61" s="41"/>
      <c r="G61" s="102"/>
      <c r="H61" s="96">
        <v>7555</v>
      </c>
      <c r="I61" s="5"/>
    </row>
    <row r="62" spans="2:10" ht="12.75" customHeight="1">
      <c r="B62" s="97" t="s">
        <v>113</v>
      </c>
      <c r="C62" s="98"/>
      <c r="D62" s="93"/>
      <c r="E62" s="415">
        <v>14370</v>
      </c>
      <c r="F62" s="41"/>
      <c r="G62" s="70"/>
      <c r="H62" s="415">
        <v>-11439</v>
      </c>
      <c r="I62" s="5"/>
    </row>
    <row r="63" spans="2:10" ht="12.75" customHeight="1">
      <c r="B63" s="101" t="s">
        <v>77</v>
      </c>
      <c r="C63" s="92"/>
      <c r="D63" s="93"/>
      <c r="E63" s="269">
        <f>+E61+E62</f>
        <v>15263</v>
      </c>
      <c r="F63" s="43"/>
      <c r="G63" s="94"/>
      <c r="H63" s="269">
        <f>+H61+H62</f>
        <v>-3884</v>
      </c>
      <c r="I63" s="5"/>
    </row>
    <row r="64" spans="2:10" ht="12.75" customHeight="1">
      <c r="B64" s="103" t="s">
        <v>5</v>
      </c>
      <c r="C64" s="104"/>
      <c r="D64" s="105"/>
      <c r="E64" s="269">
        <f>E56+E60+E63</f>
        <v>173413</v>
      </c>
      <c r="F64" s="43"/>
      <c r="G64" s="102"/>
      <c r="H64" s="269">
        <f>H56+H60+H63</f>
        <v>163681</v>
      </c>
      <c r="I64" s="5"/>
    </row>
    <row r="65" spans="2:11" ht="12.75" customHeight="1">
      <c r="B65" s="97" t="s">
        <v>104</v>
      </c>
      <c r="C65" s="98"/>
      <c r="D65" s="99"/>
      <c r="E65" s="270">
        <v>7369</v>
      </c>
      <c r="F65" s="41"/>
      <c r="G65" s="100"/>
      <c r="H65" s="270">
        <v>17644</v>
      </c>
      <c r="I65" s="57"/>
    </row>
    <row r="66" spans="2:11" ht="12.75" customHeight="1">
      <c r="B66" s="101" t="s">
        <v>1</v>
      </c>
      <c r="C66" s="92"/>
      <c r="D66" s="106"/>
      <c r="E66" s="271">
        <f>E64-E65</f>
        <v>166044</v>
      </c>
      <c r="F66" s="44"/>
      <c r="G66" s="102"/>
      <c r="H66" s="272">
        <f>H64-H65</f>
        <v>146037</v>
      </c>
      <c r="I66" s="61"/>
    </row>
    <row r="67" spans="2:11" ht="12.75" customHeight="1">
      <c r="E67" s="82"/>
      <c r="F67" s="82"/>
      <c r="G67" s="82"/>
      <c r="H67" s="84"/>
      <c r="I67" s="84"/>
      <c r="J67" s="85"/>
    </row>
    <row r="68" spans="2:11" ht="12.75" customHeight="1">
      <c r="B68" s="86"/>
      <c r="C68" s="86"/>
      <c r="E68" s="107"/>
      <c r="F68" s="107"/>
      <c r="G68" s="107"/>
      <c r="H68" s="107"/>
      <c r="I68" s="107"/>
      <c r="J68" s="85"/>
    </row>
    <row r="69" spans="2:11" ht="12.75" customHeight="1">
      <c r="E69" s="107"/>
      <c r="F69" s="107"/>
      <c r="G69" s="107"/>
      <c r="H69" s="107"/>
      <c r="I69" s="107"/>
      <c r="J69" s="85"/>
    </row>
    <row r="70" spans="2:11" ht="12.75" customHeight="1">
      <c r="B70" s="4"/>
      <c r="C70" s="4"/>
      <c r="D70" s="4"/>
      <c r="E70" s="4"/>
      <c r="F70" s="4"/>
      <c r="G70" s="4"/>
      <c r="H70" s="4"/>
      <c r="I70" s="4"/>
      <c r="J70" s="23"/>
    </row>
    <row r="71" spans="2:11" ht="12.75" customHeight="1">
      <c r="B71" s="4"/>
      <c r="C71" s="4"/>
      <c r="D71" s="4"/>
      <c r="E71" s="24"/>
      <c r="F71" s="24"/>
      <c r="G71" s="24"/>
      <c r="H71" s="4"/>
      <c r="I71" s="4"/>
      <c r="J71" s="23"/>
    </row>
    <row r="72" spans="2:11" ht="12.75" customHeight="1">
      <c r="B72" s="4"/>
      <c r="C72" s="4"/>
      <c r="D72" s="4"/>
      <c r="E72" s="24"/>
      <c r="F72" s="24"/>
      <c r="G72" s="24"/>
      <c r="H72" s="26"/>
      <c r="I72" s="26"/>
      <c r="J72" s="27"/>
    </row>
    <row r="73" spans="2:11" ht="12.75" customHeight="1">
      <c r="B73" s="28"/>
      <c r="C73" s="28"/>
      <c r="D73" s="28"/>
      <c r="E73" s="29"/>
      <c r="F73" s="29"/>
      <c r="G73" s="29"/>
      <c r="H73" s="4"/>
      <c r="I73" s="4"/>
      <c r="J73" s="23"/>
    </row>
    <row r="74" spans="2:11" ht="12.75" customHeight="1">
      <c r="B74" s="28"/>
      <c r="C74" s="28"/>
      <c r="D74" s="28"/>
      <c r="E74" s="29"/>
      <c r="F74" s="29"/>
      <c r="G74" s="29"/>
      <c r="H74" s="30"/>
      <c r="I74" s="30"/>
      <c r="J74" s="23"/>
    </row>
    <row r="75" spans="2:11" ht="12.75" customHeight="1">
      <c r="B75" s="4"/>
      <c r="C75" s="4"/>
      <c r="D75" s="4"/>
      <c r="E75" s="24"/>
      <c r="F75" s="24"/>
      <c r="G75" s="24"/>
      <c r="H75" s="25"/>
      <c r="I75" s="25"/>
      <c r="J75" s="4"/>
      <c r="K75" s="3"/>
    </row>
    <row r="76" spans="2:11" ht="12.75" customHeight="1">
      <c r="B76" s="4"/>
      <c r="C76" s="4"/>
      <c r="D76" s="4"/>
      <c r="E76" s="4"/>
      <c r="F76" s="4"/>
      <c r="G76" s="4"/>
      <c r="H76" s="4"/>
      <c r="I76" s="4"/>
      <c r="J76" s="4"/>
    </row>
    <row r="77" spans="2:11" ht="12.75" customHeight="1">
      <c r="B77" s="4"/>
      <c r="C77" s="4"/>
      <c r="D77" s="4"/>
      <c r="E77" s="26"/>
      <c r="F77" s="26"/>
      <c r="G77" s="26"/>
      <c r="H77" s="26"/>
      <c r="I77" s="26"/>
      <c r="J77" s="4"/>
    </row>
    <row r="78" spans="2:11" ht="12.75" customHeight="1">
      <c r="B78" s="4"/>
      <c r="C78" s="4"/>
      <c r="D78" s="4"/>
      <c r="E78" s="26"/>
      <c r="F78" s="26"/>
      <c r="G78" s="26"/>
      <c r="H78" s="4"/>
      <c r="I78" s="4"/>
      <c r="J78" s="4"/>
    </row>
    <row r="79" spans="2:11" ht="12.75" customHeight="1">
      <c r="B79" s="4"/>
      <c r="C79" s="4"/>
      <c r="D79" s="4"/>
      <c r="E79" s="31"/>
      <c r="F79" s="31"/>
      <c r="G79" s="31"/>
      <c r="H79" s="32"/>
      <c r="I79" s="32"/>
      <c r="J79" s="4"/>
    </row>
    <row r="80" spans="2:11" ht="12.75" customHeight="1">
      <c r="B80" s="4"/>
      <c r="C80" s="4"/>
      <c r="D80" s="4"/>
      <c r="E80" s="4"/>
      <c r="F80" s="4"/>
      <c r="G80" s="4"/>
      <c r="H80" s="4"/>
      <c r="I80" s="4"/>
      <c r="J80" s="4"/>
    </row>
    <row r="81" spans="2:10" ht="12.75" customHeight="1">
      <c r="B81" s="4"/>
      <c r="C81" s="4"/>
      <c r="D81" s="4"/>
      <c r="E81" s="4"/>
      <c r="F81" s="4"/>
      <c r="G81" s="4"/>
      <c r="H81" s="4"/>
      <c r="I81" s="4"/>
      <c r="J81" s="4"/>
    </row>
    <row r="82" spans="2:10" ht="12.75" customHeight="1">
      <c r="B82" s="4"/>
      <c r="C82" s="4"/>
      <c r="D82" s="4"/>
      <c r="E82" s="4"/>
      <c r="F82" s="4"/>
      <c r="G82" s="4"/>
      <c r="H82" s="4"/>
      <c r="I82" s="4"/>
      <c r="J82" s="4"/>
    </row>
    <row r="83" spans="2:10" ht="12.75" customHeight="1">
      <c r="B83" s="4"/>
      <c r="C83" s="4"/>
      <c r="D83" s="4"/>
      <c r="E83" s="4"/>
      <c r="F83" s="4"/>
      <c r="G83" s="4"/>
      <c r="H83" s="4"/>
      <c r="I83" s="4"/>
      <c r="J83" s="4"/>
    </row>
    <row r="84" spans="2:10" ht="12.75" customHeight="1"/>
    <row r="85" spans="2:10" ht="12.75" customHeight="1"/>
    <row r="86" spans="2:10" ht="12.75" customHeight="1"/>
    <row r="87" spans="2:10" ht="12.75" customHeight="1"/>
    <row r="88" spans="2:10" ht="12.75" customHeight="1"/>
    <row r="89" spans="2:10" ht="12.75" customHeight="1"/>
    <row r="90" spans="2:10" ht="12.75" customHeight="1"/>
    <row r="91" spans="2:10" ht="12.75" customHeight="1"/>
    <row r="92" spans="2:10" ht="12.75" customHeight="1"/>
    <row r="93" spans="2:10" ht="12.75" customHeight="1"/>
    <row r="94" spans="2:10" ht="12.75" customHeight="1"/>
    <row r="95" spans="2:10" ht="12.75" customHeight="1"/>
    <row r="96" spans="2:10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</sheetData>
  <customSheetViews>
    <customSheetView guid="{306A951E-DF6F-4986-B65D-D729B3E073A8}" showGridLines="0" fitToPage="1" hiddenRows="1" showRuler="0" topLeftCell="A52">
      <selection activeCell="J57" sqref="J57"/>
      <pageMargins left="0.78740157499999996" right="0.78740157499999996" top="0.984251969" bottom="0.984251969" header="0.4921259845" footer="0.4921259845"/>
      <pageSetup paperSize="9" scale="43" fitToHeight="2" orientation="portrait" r:id="rId1"/>
      <headerFooter alignWithMargins="0"/>
    </customSheetView>
    <customSheetView guid="{A6523D42-A74A-4531-8D44-6B22F0B3352B}" showPageBreaks="1" showGridLines="0" printArea="1" hiddenRows="1" showRuler="0" topLeftCell="A124">
      <selection activeCell="D142" sqref="D142"/>
      <rowBreaks count="1" manualBreakCount="1">
        <brk id="63" max="3" man="1"/>
      </rowBreaks>
      <pageMargins left="0.78740157499999996" right="0.78740157499999996" top="0.984251969" bottom="0.984251969" header="0.4921259845" footer="0.4921259845"/>
      <pageSetup paperSize="9" scale="83" fitToHeight="2" orientation="portrait" r:id="rId2"/>
      <headerFooter alignWithMargins="0"/>
    </customSheetView>
    <customSheetView guid="{BD56928B-4709-48D3-B9BC-BE4273BF11C9}" showGridLines="0" fitToPage="1" hiddenRows="1" showRuler="0" topLeftCell="A85">
      <selection activeCell="F121" sqref="F121"/>
      <pageMargins left="0.78740157499999996" right="0.78740157499999996" top="0.984251969" bottom="0.984251969" header="0.4921259845" footer="0.4921259845"/>
      <pageSetup paperSize="9" scale="43" fitToHeight="2" orientation="portrait" r:id="rId3"/>
      <headerFooter alignWithMargins="0"/>
    </customSheetView>
    <customSheetView guid="{F63FFA50-AD3A-44DA-89DA-A99A60484418}" showGridLines="0" fitToPage="1" hiddenRows="1" showRuler="0" topLeftCell="A40">
      <selection activeCell="E93" sqref="E93"/>
      <pageMargins left="0.78740157499999996" right="0.78740157499999996" top="0.984251969" bottom="0.984251969" header="0.4921259845" footer="0.4921259845"/>
      <pageSetup paperSize="9" scale="43" fitToHeight="2" orientation="portrait" r:id="rId4"/>
      <headerFooter alignWithMargins="0"/>
    </customSheetView>
  </customSheetViews>
  <phoneticPr fontId="1" type="noConversion"/>
  <pageMargins left="0.78740157499999996" right="0.78740157499999996" top="0.984251969" bottom="0.984251969" header="0.4921259845" footer="0.4921259845"/>
  <pageSetup paperSize="9" scale="67" orientation="portrait" r:id="rId5"/>
  <headerFooter alignWithMargins="0"/>
  <ignoredErrors>
    <ignoredError sqref="E60 H60" formulaRange="1"/>
  </ignoredErrors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showGridLines="0" zoomScaleNormal="100" workbookViewId="0">
      <selection activeCell="O10" sqref="O10"/>
    </sheetView>
  </sheetViews>
  <sheetFormatPr baseColWidth="10" defaultColWidth="11.42578125" defaultRowHeight="12"/>
  <cols>
    <col min="1" max="1" width="3.7109375" style="1" customWidth="1"/>
    <col min="2" max="2" width="44.5703125" style="1" customWidth="1"/>
    <col min="3" max="4" width="1.7109375" style="1" customWidth="1"/>
    <col min="5" max="5" width="12.7109375" style="1" customWidth="1"/>
    <col min="6" max="7" width="1.7109375" style="1" customWidth="1"/>
    <col min="8" max="8" width="12.7109375" style="1" customWidth="1"/>
    <col min="9" max="9" width="1.7109375" style="1" customWidth="1"/>
    <col min="10" max="10" width="12.85546875" style="1" customWidth="1"/>
    <col min="11" max="11" width="3.7109375" style="1" customWidth="1"/>
    <col min="12" max="16384" width="11.42578125" style="1"/>
  </cols>
  <sheetData>
    <row r="1" spans="1:13" ht="12.6" customHeight="1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3" ht="12.6" customHeight="1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</row>
    <row r="3" spans="1:13" ht="12.6" customHeight="1">
      <c r="A3" s="279"/>
      <c r="B3" s="279"/>
      <c r="C3" s="279"/>
      <c r="D3" s="279"/>
      <c r="E3" s="279"/>
      <c r="F3" s="279"/>
      <c r="G3" s="279"/>
      <c r="H3" s="279"/>
      <c r="I3" s="279"/>
      <c r="J3" s="279"/>
      <c r="K3" s="279"/>
    </row>
    <row r="4" spans="1:13" ht="12.6" customHeight="1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</row>
    <row r="5" spans="1:13" ht="12.6" customHeight="1">
      <c r="A5" s="279"/>
      <c r="B5" s="279"/>
      <c r="C5" s="279"/>
      <c r="D5" s="279"/>
      <c r="E5" s="279"/>
      <c r="F5" s="279"/>
      <c r="G5" s="279"/>
      <c r="H5" s="279"/>
      <c r="I5" s="279"/>
      <c r="J5" s="279"/>
      <c r="K5" s="279"/>
    </row>
    <row r="6" spans="1:13" ht="12.6" customHeight="1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</row>
    <row r="7" spans="1:13" ht="12.6" customHeight="1">
      <c r="A7" s="279"/>
      <c r="C7" s="280"/>
      <c r="D7" s="280"/>
      <c r="E7" s="279"/>
      <c r="F7" s="279"/>
      <c r="G7" s="279"/>
      <c r="H7" s="279"/>
      <c r="I7" s="279"/>
      <c r="J7" s="279"/>
      <c r="K7" s="279"/>
    </row>
    <row r="8" spans="1:13" ht="12.6" customHeight="1">
      <c r="A8" s="279"/>
      <c r="B8" s="281"/>
      <c r="C8" s="279"/>
      <c r="D8" s="279"/>
      <c r="E8" s="279"/>
      <c r="F8" s="279"/>
      <c r="G8" s="279"/>
      <c r="H8" s="279"/>
      <c r="I8" s="279"/>
      <c r="J8" s="279"/>
      <c r="K8" s="279"/>
    </row>
    <row r="9" spans="1:13" ht="12.6" customHeight="1">
      <c r="A9" s="279"/>
      <c r="B9" s="281"/>
      <c r="C9" s="279"/>
      <c r="D9" s="279"/>
      <c r="E9" s="279"/>
      <c r="F9" s="279"/>
      <c r="G9" s="279"/>
      <c r="H9" s="279"/>
      <c r="I9" s="279"/>
      <c r="J9" s="279"/>
      <c r="K9" s="279"/>
    </row>
    <row r="10" spans="1:13" ht="12.6" customHeight="1">
      <c r="A10" s="279"/>
      <c r="C10" s="279"/>
      <c r="D10" s="279"/>
      <c r="E10" s="279"/>
      <c r="F10" s="279"/>
      <c r="G10" s="279"/>
      <c r="H10" s="279"/>
      <c r="I10" s="279"/>
      <c r="J10" s="279"/>
      <c r="K10" s="279"/>
    </row>
    <row r="11" spans="1:13" ht="24.6" customHeight="1">
      <c r="A11" s="279"/>
      <c r="B11" s="427" t="s">
        <v>180</v>
      </c>
      <c r="C11" s="279"/>
      <c r="D11" s="279"/>
      <c r="E11" s="279"/>
      <c r="F11" s="279"/>
      <c r="G11" s="279"/>
      <c r="H11" s="279"/>
      <c r="I11" s="279"/>
      <c r="J11" s="279"/>
      <c r="K11" s="279"/>
    </row>
    <row r="12" spans="1:13" ht="12" customHeight="1">
      <c r="A12" s="279"/>
      <c r="B12" s="280"/>
      <c r="C12" s="279"/>
      <c r="D12" s="279"/>
      <c r="E12" s="279"/>
      <c r="F12" s="279"/>
      <c r="G12" s="279"/>
      <c r="H12" s="279"/>
      <c r="I12" s="279"/>
      <c r="J12" s="279"/>
      <c r="K12" s="279"/>
    </row>
    <row r="13" spans="1:13" ht="12.75" customHeight="1">
      <c r="A13" s="279"/>
      <c r="B13" s="282"/>
      <c r="C13" s="282"/>
      <c r="D13" s="317"/>
      <c r="E13" s="283"/>
      <c r="F13" s="319"/>
      <c r="G13" s="283"/>
      <c r="H13" s="284"/>
      <c r="I13" s="284"/>
      <c r="J13" s="284"/>
      <c r="K13" s="279"/>
      <c r="M13" s="4"/>
    </row>
    <row r="14" spans="1:13" ht="12.75" customHeight="1">
      <c r="A14" s="279"/>
      <c r="B14" s="375" t="s">
        <v>180</v>
      </c>
      <c r="C14" s="375"/>
      <c r="D14" s="375"/>
      <c r="E14" s="376"/>
      <c r="F14" s="376"/>
      <c r="G14" s="376"/>
      <c r="H14" s="377"/>
      <c r="I14" s="377"/>
      <c r="J14" s="377"/>
      <c r="K14" s="279"/>
      <c r="M14" s="4"/>
    </row>
    <row r="15" spans="1:13" ht="5.45" customHeight="1">
      <c r="A15" s="279"/>
      <c r="B15" s="318"/>
      <c r="C15" s="318"/>
      <c r="D15" s="318"/>
      <c r="E15" s="291"/>
      <c r="F15" s="291"/>
      <c r="G15" s="291"/>
      <c r="H15" s="293"/>
      <c r="I15" s="293"/>
      <c r="J15" s="293"/>
      <c r="K15" s="279"/>
      <c r="M15" s="4"/>
    </row>
    <row r="16" spans="1:13" ht="12.75" customHeight="1">
      <c r="A16" s="279"/>
      <c r="B16" s="285" t="s">
        <v>178</v>
      </c>
      <c r="C16" s="279"/>
      <c r="D16" s="325"/>
      <c r="E16" s="326">
        <v>43373</v>
      </c>
      <c r="F16" s="327"/>
      <c r="G16" s="286"/>
      <c r="H16" s="287">
        <v>43008</v>
      </c>
      <c r="I16" s="288"/>
      <c r="J16" s="284" t="s">
        <v>3</v>
      </c>
      <c r="K16" s="279"/>
      <c r="M16" s="4"/>
    </row>
    <row r="17" spans="1:11" ht="12.75" customHeight="1">
      <c r="A17" s="279"/>
      <c r="B17" s="289" t="s">
        <v>23</v>
      </c>
      <c r="C17" s="281"/>
      <c r="D17" s="321"/>
      <c r="E17" s="290"/>
      <c r="F17" s="328"/>
      <c r="G17" s="291"/>
      <c r="H17" s="292"/>
      <c r="I17" s="293"/>
      <c r="J17" s="292"/>
      <c r="K17" s="279"/>
    </row>
    <row r="18" spans="1:11" ht="12.75" customHeight="1">
      <c r="A18" s="279"/>
      <c r="B18" s="294" t="s">
        <v>35</v>
      </c>
      <c r="C18" s="295"/>
      <c r="D18" s="322"/>
      <c r="E18" s="296"/>
      <c r="F18" s="329"/>
      <c r="G18" s="296"/>
      <c r="H18" s="297"/>
      <c r="I18" s="297"/>
      <c r="J18" s="293"/>
      <c r="K18" s="279"/>
    </row>
    <row r="19" spans="1:11" ht="12.75" customHeight="1">
      <c r="A19" s="279"/>
      <c r="B19" s="298" t="s">
        <v>93</v>
      </c>
      <c r="C19" s="299"/>
      <c r="D19" s="323"/>
      <c r="E19" s="301">
        <v>315923</v>
      </c>
      <c r="F19" s="330"/>
      <c r="G19" s="300"/>
      <c r="H19" s="301">
        <v>345064</v>
      </c>
      <c r="I19" s="300"/>
      <c r="J19" s="302">
        <v>14</v>
      </c>
      <c r="K19" s="279"/>
    </row>
    <row r="20" spans="1:11" ht="12.75" customHeight="1">
      <c r="A20" s="279"/>
      <c r="B20" s="298" t="s">
        <v>94</v>
      </c>
      <c r="C20" s="299"/>
      <c r="D20" s="323"/>
      <c r="E20" s="301">
        <v>2588247</v>
      </c>
      <c r="F20" s="330"/>
      <c r="G20" s="300"/>
      <c r="H20" s="301">
        <v>2519369</v>
      </c>
      <c r="I20" s="300"/>
      <c r="J20" s="302">
        <v>15</v>
      </c>
      <c r="K20" s="279"/>
    </row>
    <row r="21" spans="1:11" ht="12.75" customHeight="1">
      <c r="A21" s="279"/>
      <c r="B21" s="298" t="s">
        <v>42</v>
      </c>
      <c r="C21" s="299"/>
      <c r="D21" s="323"/>
      <c r="E21" s="301">
        <v>2451</v>
      </c>
      <c r="F21" s="330"/>
      <c r="G21" s="300"/>
      <c r="H21" s="301">
        <v>2404</v>
      </c>
      <c r="I21" s="300"/>
      <c r="J21" s="302">
        <v>16</v>
      </c>
      <c r="K21" s="279"/>
    </row>
    <row r="22" spans="1:11" ht="12.75" customHeight="1">
      <c r="A22" s="279"/>
      <c r="B22" s="298" t="s">
        <v>95</v>
      </c>
      <c r="C22" s="299"/>
      <c r="D22" s="323"/>
      <c r="E22" s="301">
        <v>189414</v>
      </c>
      <c r="F22" s="330"/>
      <c r="G22" s="300"/>
      <c r="H22" s="301">
        <v>180015</v>
      </c>
      <c r="I22" s="300"/>
      <c r="J22" s="302" t="s">
        <v>291</v>
      </c>
      <c r="K22" s="279"/>
    </row>
    <row r="23" spans="1:11" ht="12.75" customHeight="1">
      <c r="A23" s="279"/>
      <c r="B23" s="298" t="s">
        <v>98</v>
      </c>
      <c r="C23" s="299"/>
      <c r="D23" s="323"/>
      <c r="E23" s="301">
        <v>57662</v>
      </c>
      <c r="F23" s="330"/>
      <c r="G23" s="300"/>
      <c r="H23" s="301">
        <v>56541</v>
      </c>
      <c r="I23" s="300"/>
      <c r="J23" s="302">
        <v>20</v>
      </c>
      <c r="K23" s="279"/>
    </row>
    <row r="24" spans="1:11" ht="12.75" customHeight="1">
      <c r="A24" s="279"/>
      <c r="B24" s="298" t="s">
        <v>96</v>
      </c>
      <c r="C24" s="299"/>
      <c r="D24" s="323"/>
      <c r="E24" s="301">
        <v>309020</v>
      </c>
      <c r="F24" s="330"/>
      <c r="G24" s="303"/>
      <c r="H24" s="301">
        <v>189270</v>
      </c>
      <c r="I24" s="303"/>
      <c r="J24" s="302">
        <v>21</v>
      </c>
      <c r="K24" s="279"/>
    </row>
    <row r="25" spans="1:11" ht="12.75" customHeight="1">
      <c r="A25" s="279"/>
      <c r="B25" s="298" t="s">
        <v>97</v>
      </c>
      <c r="C25" s="299"/>
      <c r="D25" s="323"/>
      <c r="E25" s="301">
        <v>30420</v>
      </c>
      <c r="F25" s="330"/>
      <c r="G25" s="303"/>
      <c r="H25" s="301">
        <v>33435</v>
      </c>
      <c r="I25" s="303"/>
      <c r="J25" s="302">
        <v>33</v>
      </c>
      <c r="K25" s="279"/>
    </row>
    <row r="26" spans="1:11" ht="12.75" customHeight="1">
      <c r="A26" s="279"/>
      <c r="B26" s="304"/>
      <c r="C26" s="279"/>
      <c r="D26" s="324"/>
      <c r="E26" s="384">
        <f>SUM(E19:E25)</f>
        <v>3493137</v>
      </c>
      <c r="F26" s="331"/>
      <c r="G26" s="305"/>
      <c r="H26" s="384">
        <f>SUM(H19:H25)</f>
        <v>3326098</v>
      </c>
      <c r="I26" s="305"/>
      <c r="J26" s="302"/>
      <c r="K26" s="307"/>
    </row>
    <row r="27" spans="1:11" ht="12.75" customHeight="1">
      <c r="A27" s="279"/>
      <c r="B27" s="308" t="s">
        <v>36</v>
      </c>
      <c r="C27" s="295"/>
      <c r="D27" s="322"/>
      <c r="E27" s="309"/>
      <c r="F27" s="331"/>
      <c r="G27" s="305"/>
      <c r="H27" s="309"/>
      <c r="I27" s="300"/>
      <c r="J27" s="302"/>
      <c r="K27" s="307"/>
    </row>
    <row r="28" spans="1:11" ht="12.75" customHeight="1">
      <c r="A28" s="279"/>
      <c r="B28" s="298" t="s">
        <v>99</v>
      </c>
      <c r="C28" s="299"/>
      <c r="D28" s="323"/>
      <c r="E28" s="301">
        <v>160962</v>
      </c>
      <c r="F28" s="330"/>
      <c r="G28" s="300"/>
      <c r="H28" s="301">
        <v>282529</v>
      </c>
      <c r="I28" s="300"/>
      <c r="J28" s="302">
        <v>22</v>
      </c>
      <c r="K28" s="279"/>
    </row>
    <row r="29" spans="1:11" ht="12.75" customHeight="1">
      <c r="A29" s="279"/>
      <c r="B29" s="298" t="s">
        <v>100</v>
      </c>
      <c r="C29" s="299"/>
      <c r="D29" s="323"/>
      <c r="E29" s="301">
        <v>381729</v>
      </c>
      <c r="F29" s="330"/>
      <c r="G29" s="300"/>
      <c r="H29" s="301">
        <v>351104</v>
      </c>
      <c r="I29" s="300"/>
      <c r="J29" s="302">
        <v>23</v>
      </c>
      <c r="K29" s="279"/>
    </row>
    <row r="30" spans="1:11" ht="12.75" customHeight="1">
      <c r="A30" s="279"/>
      <c r="B30" s="298" t="s">
        <v>96</v>
      </c>
      <c r="C30" s="299"/>
      <c r="D30" s="323"/>
      <c r="E30" s="301">
        <v>765978</v>
      </c>
      <c r="F30" s="330"/>
      <c r="G30" s="300"/>
      <c r="H30" s="301">
        <v>343443</v>
      </c>
      <c r="I30" s="300"/>
      <c r="J30" s="302">
        <v>21</v>
      </c>
      <c r="K30" s="279"/>
    </row>
    <row r="31" spans="1:11" ht="12.75" customHeight="1">
      <c r="A31" s="279"/>
      <c r="B31" s="298" t="s">
        <v>67</v>
      </c>
      <c r="C31" s="299"/>
      <c r="D31" s="323"/>
      <c r="E31" s="301">
        <v>27586</v>
      </c>
      <c r="F31" s="330"/>
      <c r="G31" s="300"/>
      <c r="H31" s="301">
        <v>18908</v>
      </c>
      <c r="I31" s="300"/>
      <c r="J31" s="302">
        <v>24</v>
      </c>
      <c r="K31" s="279"/>
    </row>
    <row r="32" spans="1:11" ht="12.75" customHeight="1">
      <c r="A32" s="279"/>
      <c r="B32" s="298" t="s">
        <v>33</v>
      </c>
      <c r="C32" s="299"/>
      <c r="D32" s="323"/>
      <c r="E32" s="301" t="s">
        <v>62</v>
      </c>
      <c r="F32" s="330"/>
      <c r="G32" s="300"/>
      <c r="H32" s="301">
        <v>7</v>
      </c>
      <c r="I32" s="300"/>
      <c r="J32" s="302"/>
      <c r="K32" s="279"/>
    </row>
    <row r="33" spans="1:11" ht="12.75" customHeight="1">
      <c r="A33" s="279"/>
      <c r="B33" s="298" t="s">
        <v>101</v>
      </c>
      <c r="C33" s="299"/>
      <c r="D33" s="323"/>
      <c r="E33" s="301">
        <v>310589</v>
      </c>
      <c r="F33" s="330"/>
      <c r="G33" s="303"/>
      <c r="H33" s="301">
        <v>370301</v>
      </c>
      <c r="I33" s="303"/>
      <c r="J33" s="302">
        <v>25</v>
      </c>
      <c r="K33" s="279"/>
    </row>
    <row r="34" spans="1:11" ht="12.75" customHeight="1">
      <c r="A34" s="279"/>
      <c r="B34" s="298" t="s">
        <v>66</v>
      </c>
      <c r="C34" s="299"/>
      <c r="D34" s="323"/>
      <c r="E34" s="303" t="s">
        <v>62</v>
      </c>
      <c r="F34" s="330"/>
      <c r="G34" s="303"/>
      <c r="H34" s="303">
        <v>20498</v>
      </c>
      <c r="I34" s="303"/>
      <c r="J34" s="302">
        <v>26</v>
      </c>
      <c r="K34" s="279"/>
    </row>
    <row r="35" spans="1:11" ht="12.75" customHeight="1">
      <c r="A35" s="279"/>
      <c r="B35" s="312"/>
      <c r="C35" s="279"/>
      <c r="D35" s="324"/>
      <c r="E35" s="465">
        <f>SUM(E28:E34)</f>
        <v>1646844</v>
      </c>
      <c r="F35" s="331"/>
      <c r="G35" s="313"/>
      <c r="H35" s="416">
        <f>SUM(H28:H34)</f>
        <v>1386790</v>
      </c>
      <c r="I35" s="313"/>
      <c r="J35" s="306"/>
      <c r="K35" s="307"/>
    </row>
    <row r="36" spans="1:11" ht="12.75" customHeight="1">
      <c r="A36" s="279"/>
      <c r="B36" s="312"/>
      <c r="C36" s="279"/>
      <c r="D36" s="324"/>
      <c r="E36" s="466">
        <f>SUM(E26+E35)</f>
        <v>5139981</v>
      </c>
      <c r="F36" s="331"/>
      <c r="G36" s="305"/>
      <c r="H36" s="335">
        <f>SUM(H26+H35)</f>
        <v>4712888</v>
      </c>
      <c r="I36" s="305"/>
      <c r="J36" s="306"/>
      <c r="K36" s="279"/>
    </row>
    <row r="37" spans="1:11" ht="12.75" customHeight="1">
      <c r="A37" s="279"/>
      <c r="B37" s="314" t="s">
        <v>24</v>
      </c>
      <c r="C37" s="281"/>
      <c r="D37" s="321"/>
      <c r="E37" s="309"/>
      <c r="F37" s="331"/>
      <c r="G37" s="305"/>
      <c r="H37" s="309"/>
      <c r="I37" s="300"/>
      <c r="J37" s="302"/>
      <c r="K37" s="279"/>
    </row>
    <row r="38" spans="1:11" ht="12.75" customHeight="1">
      <c r="A38" s="279"/>
      <c r="B38" s="308" t="s">
        <v>25</v>
      </c>
      <c r="C38" s="295"/>
      <c r="D38" s="322"/>
      <c r="E38" s="315"/>
      <c r="F38" s="331"/>
      <c r="G38" s="305"/>
      <c r="H38" s="315"/>
      <c r="I38" s="300"/>
      <c r="J38" s="302">
        <v>27</v>
      </c>
      <c r="K38" s="279"/>
    </row>
    <row r="39" spans="1:11" ht="12.75" customHeight="1">
      <c r="A39" s="279"/>
      <c r="B39" s="298" t="s">
        <v>28</v>
      </c>
      <c r="C39" s="299"/>
      <c r="D39" s="323"/>
      <c r="E39" s="301">
        <v>168721</v>
      </c>
      <c r="F39" s="330"/>
      <c r="G39" s="300"/>
      <c r="H39" s="301">
        <v>168721</v>
      </c>
      <c r="I39" s="300"/>
      <c r="J39" s="302"/>
      <c r="K39" s="279"/>
    </row>
    <row r="40" spans="1:11" ht="12.75" customHeight="1">
      <c r="A40" s="279"/>
      <c r="B40" s="298" t="s">
        <v>39</v>
      </c>
      <c r="C40" s="299"/>
      <c r="D40" s="323"/>
      <c r="E40" s="301">
        <v>455241</v>
      </c>
      <c r="F40" s="330"/>
      <c r="G40" s="300"/>
      <c r="H40" s="301">
        <v>455241</v>
      </c>
      <c r="I40" s="300"/>
      <c r="J40" s="302"/>
      <c r="K40" s="279"/>
    </row>
    <row r="41" spans="1:11" ht="12.75" customHeight="1">
      <c r="A41" s="279"/>
      <c r="B41" s="298" t="s">
        <v>102</v>
      </c>
      <c r="C41" s="299"/>
      <c r="D41" s="323"/>
      <c r="E41" s="301">
        <v>777222</v>
      </c>
      <c r="F41" s="330"/>
      <c r="G41" s="300"/>
      <c r="H41" s="301">
        <v>705028</v>
      </c>
      <c r="I41" s="300"/>
      <c r="J41" s="302"/>
      <c r="K41" s="279"/>
    </row>
    <row r="42" spans="1:11" ht="12.75" customHeight="1">
      <c r="A42" s="279"/>
      <c r="B42" s="298" t="s">
        <v>103</v>
      </c>
      <c r="C42" s="299"/>
      <c r="D42" s="323"/>
      <c r="E42" s="303">
        <v>-20761</v>
      </c>
      <c r="F42" s="330"/>
      <c r="G42" s="303"/>
      <c r="H42" s="303">
        <v>-56772</v>
      </c>
      <c r="I42" s="303"/>
      <c r="J42" s="302"/>
      <c r="K42" s="279"/>
    </row>
    <row r="43" spans="1:11" ht="12.75" customHeight="1">
      <c r="A43" s="279"/>
      <c r="B43" s="308" t="s">
        <v>196</v>
      </c>
      <c r="C43" s="295"/>
      <c r="D43" s="322"/>
      <c r="E43" s="416">
        <f>SUM(E39:E42)</f>
        <v>1380423</v>
      </c>
      <c r="F43" s="331"/>
      <c r="G43" s="305"/>
      <c r="H43" s="384">
        <f>SUM(H39:H42)</f>
        <v>1272218</v>
      </c>
      <c r="I43" s="305"/>
      <c r="J43" s="302"/>
      <c r="K43" s="279"/>
    </row>
    <row r="44" spans="1:11" ht="12.75" customHeight="1">
      <c r="A44" s="279"/>
      <c r="B44" s="298" t="s">
        <v>104</v>
      </c>
      <c r="C44" s="299"/>
      <c r="D44" s="323"/>
      <c r="E44" s="301">
        <v>244791</v>
      </c>
      <c r="F44" s="330"/>
      <c r="G44" s="303"/>
      <c r="H44" s="301">
        <v>248884</v>
      </c>
      <c r="I44" s="303"/>
      <c r="J44" s="302"/>
      <c r="K44" s="279"/>
    </row>
    <row r="45" spans="1:11" ht="12.75" customHeight="1">
      <c r="A45" s="279"/>
      <c r="B45" s="312"/>
      <c r="C45" s="279"/>
      <c r="D45" s="324"/>
      <c r="E45" s="310">
        <f>SUM(E43:E44)</f>
        <v>1625214</v>
      </c>
      <c r="F45" s="331"/>
      <c r="G45" s="305"/>
      <c r="H45" s="384">
        <f>SUM(H43:H44)</f>
        <v>1521102</v>
      </c>
      <c r="I45" s="305"/>
      <c r="J45" s="302"/>
      <c r="K45" s="279"/>
    </row>
    <row r="46" spans="1:11" ht="12.75" customHeight="1">
      <c r="A46" s="279"/>
      <c r="B46" s="308" t="s">
        <v>40</v>
      </c>
      <c r="C46" s="295"/>
      <c r="D46" s="322"/>
      <c r="E46" s="309"/>
      <c r="F46" s="331"/>
      <c r="G46" s="305"/>
      <c r="H46" s="309"/>
      <c r="I46" s="300"/>
      <c r="J46" s="302"/>
      <c r="K46" s="279"/>
    </row>
    <row r="47" spans="1:11" ht="12.75" customHeight="1">
      <c r="A47" s="279"/>
      <c r="B47" s="298" t="s">
        <v>105</v>
      </c>
      <c r="C47" s="299"/>
      <c r="D47" s="323"/>
      <c r="E47" s="301">
        <v>181370</v>
      </c>
      <c r="F47" s="330"/>
      <c r="G47" s="300"/>
      <c r="H47" s="301">
        <v>198689</v>
      </c>
      <c r="I47" s="300"/>
      <c r="J47" s="302" t="s">
        <v>290</v>
      </c>
      <c r="K47" s="279"/>
    </row>
    <row r="48" spans="1:11" ht="12.75" customHeight="1">
      <c r="A48" s="279"/>
      <c r="B48" s="298" t="s">
        <v>45</v>
      </c>
      <c r="C48" s="299"/>
      <c r="D48" s="323"/>
      <c r="E48" s="301" t="s">
        <v>62</v>
      </c>
      <c r="F48" s="330"/>
      <c r="G48" s="300"/>
      <c r="H48" s="301">
        <v>4987</v>
      </c>
      <c r="I48" s="300"/>
      <c r="J48" s="302">
        <v>28</v>
      </c>
      <c r="K48" s="279"/>
    </row>
    <row r="49" spans="1:11" ht="12.75" customHeight="1">
      <c r="A49" s="279"/>
      <c r="B49" s="298" t="s">
        <v>106</v>
      </c>
      <c r="C49" s="299"/>
      <c r="D49" s="323"/>
      <c r="E49" s="301">
        <v>1163138</v>
      </c>
      <c r="F49" s="330"/>
      <c r="G49" s="300"/>
      <c r="H49" s="301">
        <v>1299227</v>
      </c>
      <c r="I49" s="300"/>
      <c r="J49" s="302">
        <v>30</v>
      </c>
      <c r="K49" s="279"/>
    </row>
    <row r="50" spans="1:11" ht="12.75" customHeight="1">
      <c r="A50" s="279"/>
      <c r="B50" s="298" t="s">
        <v>107</v>
      </c>
      <c r="C50" s="299"/>
      <c r="D50" s="323"/>
      <c r="E50" s="301">
        <v>403883</v>
      </c>
      <c r="F50" s="330"/>
      <c r="G50" s="300"/>
      <c r="H50" s="301">
        <v>310268</v>
      </c>
      <c r="I50" s="300"/>
      <c r="J50" s="302">
        <v>31</v>
      </c>
      <c r="K50" s="279"/>
    </row>
    <row r="51" spans="1:11" ht="12.75" customHeight="1">
      <c r="A51" s="279"/>
      <c r="B51" s="298" t="s">
        <v>108</v>
      </c>
      <c r="C51" s="299"/>
      <c r="D51" s="323"/>
      <c r="E51" s="303">
        <v>173809</v>
      </c>
      <c r="F51" s="330"/>
      <c r="G51" s="303"/>
      <c r="H51" s="303">
        <v>162983</v>
      </c>
      <c r="I51" s="303"/>
      <c r="J51" s="302">
        <v>33</v>
      </c>
      <c r="K51" s="279"/>
    </row>
    <row r="52" spans="1:11" ht="12.75" customHeight="1">
      <c r="A52" s="279"/>
      <c r="B52" s="312"/>
      <c r="C52" s="279"/>
      <c r="D52" s="324"/>
      <c r="E52" s="384">
        <f>SUM(E47:E51)</f>
        <v>1922200</v>
      </c>
      <c r="F52" s="331"/>
      <c r="G52" s="305"/>
      <c r="H52" s="384">
        <f>SUM(H47:H51)</f>
        <v>1976154</v>
      </c>
      <c r="I52" s="305"/>
      <c r="J52" s="302"/>
      <c r="K52" s="307"/>
    </row>
    <row r="53" spans="1:11" ht="12.75" customHeight="1">
      <c r="A53" s="279"/>
      <c r="B53" s="308" t="s">
        <v>41</v>
      </c>
      <c r="C53" s="295"/>
      <c r="D53" s="322"/>
      <c r="E53" s="309"/>
      <c r="F53" s="331"/>
      <c r="G53" s="305"/>
      <c r="H53" s="309"/>
      <c r="I53" s="300"/>
      <c r="J53" s="302"/>
      <c r="K53" s="279"/>
    </row>
    <row r="54" spans="1:11" ht="12.75" customHeight="1">
      <c r="A54" s="279"/>
      <c r="B54" s="298" t="s">
        <v>109</v>
      </c>
      <c r="C54" s="299"/>
      <c r="D54" s="323"/>
      <c r="E54" s="301">
        <v>138988</v>
      </c>
      <c r="F54" s="330"/>
      <c r="G54" s="300"/>
      <c r="H54" s="301">
        <v>134794</v>
      </c>
      <c r="I54" s="300"/>
      <c r="J54" s="302" t="s">
        <v>290</v>
      </c>
      <c r="K54" s="279"/>
    </row>
    <row r="55" spans="1:11" ht="12.75" customHeight="1">
      <c r="A55" s="279"/>
      <c r="B55" s="298" t="s">
        <v>45</v>
      </c>
      <c r="C55" s="299"/>
      <c r="D55" s="323"/>
      <c r="E55" s="301">
        <v>54879</v>
      </c>
      <c r="F55" s="330"/>
      <c r="G55" s="300"/>
      <c r="H55" s="301">
        <v>31803</v>
      </c>
      <c r="I55" s="300"/>
      <c r="J55" s="302">
        <v>28</v>
      </c>
      <c r="K55" s="279"/>
    </row>
    <row r="56" spans="1:11" ht="12.75" customHeight="1">
      <c r="A56" s="279"/>
      <c r="B56" s="298" t="s">
        <v>106</v>
      </c>
      <c r="C56" s="299"/>
      <c r="D56" s="323"/>
      <c r="E56" s="301">
        <v>222858</v>
      </c>
      <c r="F56" s="330"/>
      <c r="G56" s="300"/>
      <c r="H56" s="301">
        <v>148413</v>
      </c>
      <c r="I56" s="300"/>
      <c r="J56" s="302">
        <v>30</v>
      </c>
      <c r="K56" s="279"/>
    </row>
    <row r="57" spans="1:11" ht="12.75" customHeight="1">
      <c r="A57" s="279"/>
      <c r="B57" s="298" t="s">
        <v>110</v>
      </c>
      <c r="C57" s="299"/>
      <c r="D57" s="323"/>
      <c r="E57" s="301">
        <v>340256</v>
      </c>
      <c r="F57" s="330"/>
      <c r="G57" s="300"/>
      <c r="H57" s="301">
        <v>351179</v>
      </c>
      <c r="I57" s="300"/>
      <c r="J57" s="302">
        <v>32</v>
      </c>
      <c r="K57" s="279"/>
    </row>
    <row r="58" spans="1:11" ht="12.75" customHeight="1">
      <c r="A58" s="279"/>
      <c r="B58" s="298" t="s">
        <v>111</v>
      </c>
      <c r="C58" s="299"/>
      <c r="D58" s="323"/>
      <c r="E58" s="301">
        <v>835147</v>
      </c>
      <c r="F58" s="330"/>
      <c r="G58" s="300"/>
      <c r="H58" s="301">
        <v>548369</v>
      </c>
      <c r="I58" s="300"/>
      <c r="J58" s="302">
        <v>31</v>
      </c>
      <c r="K58" s="279"/>
    </row>
    <row r="59" spans="1:11" ht="12.75" customHeight="1">
      <c r="A59" s="279"/>
      <c r="B59" s="298" t="s">
        <v>68</v>
      </c>
      <c r="C59" s="299"/>
      <c r="D59" s="323"/>
      <c r="E59" s="301">
        <v>439</v>
      </c>
      <c r="F59" s="330"/>
      <c r="G59" s="303"/>
      <c r="H59" s="301">
        <v>1074</v>
      </c>
      <c r="I59" s="303"/>
      <c r="J59" s="302">
        <v>33</v>
      </c>
      <c r="K59" s="279"/>
    </row>
    <row r="60" spans="1:11" ht="12.75" customHeight="1">
      <c r="A60" s="279"/>
      <c r="B60" s="312"/>
      <c r="C60" s="279"/>
      <c r="D60" s="324"/>
      <c r="E60" s="467">
        <f>SUM(E54:E59)</f>
        <v>1592567</v>
      </c>
      <c r="F60" s="331"/>
      <c r="G60" s="313"/>
      <c r="H60" s="313">
        <f>SUM(H54:H59)</f>
        <v>1215632</v>
      </c>
      <c r="I60" s="313"/>
      <c r="J60" s="302"/>
      <c r="K60" s="307"/>
    </row>
    <row r="61" spans="1:11" ht="12.75" customHeight="1">
      <c r="A61" s="279"/>
      <c r="B61" s="314"/>
      <c r="C61" s="281"/>
      <c r="D61" s="332"/>
      <c r="E61" s="467">
        <f>SUM(E45+E52+E60)</f>
        <v>5139981</v>
      </c>
      <c r="F61" s="334"/>
      <c r="G61" s="305"/>
      <c r="H61" s="335">
        <f>SUM(H45+H52+H60)</f>
        <v>4712888</v>
      </c>
      <c r="I61" s="305"/>
      <c r="J61" s="302"/>
      <c r="K61" s="279"/>
    </row>
    <row r="62" spans="1:11" ht="12.75" customHeight="1">
      <c r="A62" s="279"/>
      <c r="B62" s="279"/>
      <c r="C62" s="279"/>
      <c r="D62" s="279"/>
      <c r="E62" s="279"/>
      <c r="F62" s="279"/>
      <c r="G62" s="279"/>
      <c r="H62" s="279"/>
      <c r="I62" s="279"/>
      <c r="J62" s="279"/>
      <c r="K62" s="279"/>
    </row>
    <row r="63" spans="1:11" ht="12.75" customHeight="1">
      <c r="A63" s="316"/>
      <c r="B63" s="316"/>
      <c r="C63" s="279"/>
      <c r="D63" s="279"/>
      <c r="E63" s="279"/>
      <c r="F63" s="279"/>
      <c r="G63" s="279"/>
      <c r="H63" s="279"/>
      <c r="I63" s="279"/>
      <c r="J63" s="279"/>
      <c r="K63" s="279"/>
    </row>
    <row r="64" spans="1:11" ht="12.75" customHeight="1">
      <c r="A64" s="279"/>
      <c r="B64" s="279"/>
      <c r="C64" s="279"/>
      <c r="D64" s="279"/>
      <c r="E64" s="279"/>
      <c r="F64" s="279"/>
      <c r="G64" s="279"/>
      <c r="H64" s="279"/>
      <c r="I64" s="279"/>
      <c r="J64" s="279"/>
      <c r="K64" s="279"/>
    </row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</sheetData>
  <phoneticPr fontId="1" type="noConversion"/>
  <pageMargins left="0.78740157499999996" right="0.78740157499999996" top="0.984251969" bottom="0.984251969" header="0.4921259845" footer="0.4921259845"/>
  <pageSetup paperSize="9" scale="7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showGridLines="0" zoomScaleNormal="100" workbookViewId="0">
      <selection activeCell="W18" sqref="W18"/>
    </sheetView>
  </sheetViews>
  <sheetFormatPr baseColWidth="10" defaultColWidth="11.42578125" defaultRowHeight="12"/>
  <cols>
    <col min="1" max="1" width="3.7109375" style="279" customWidth="1"/>
    <col min="2" max="2" width="38.5703125" style="1" customWidth="1"/>
    <col min="3" max="3" width="1.7109375" style="1" customWidth="1"/>
    <col min="4" max="4" width="2" style="6" customWidth="1"/>
    <col min="5" max="5" width="12.140625" style="1" customWidth="1"/>
    <col min="6" max="6" width="1.7109375" style="1" customWidth="1"/>
    <col min="7" max="7" width="12.140625" style="1" customWidth="1"/>
    <col min="8" max="8" width="1.28515625" style="6" customWidth="1"/>
    <col min="9" max="9" width="12.7109375" style="1" bestFit="1" customWidth="1"/>
    <col min="10" max="10" width="1.28515625" style="6" customWidth="1"/>
    <col min="11" max="11" width="12.5703125" style="1" customWidth="1"/>
    <col min="12" max="12" width="1.7109375" style="1" customWidth="1"/>
    <col min="13" max="13" width="12" style="1" customWidth="1"/>
    <col min="14" max="14" width="1.7109375" style="1" customWidth="1"/>
    <col min="15" max="15" width="12.42578125" style="1" customWidth="1"/>
    <col min="16" max="16" width="1.7109375" style="1" customWidth="1"/>
    <col min="17" max="17" width="12.140625" style="1" customWidth="1"/>
    <col min="18" max="18" width="1.7109375" style="1" customWidth="1"/>
    <col min="19" max="19" width="12.140625" style="1" customWidth="1"/>
    <col min="20" max="20" width="1.7109375" style="1" customWidth="1"/>
    <col min="21" max="21" width="12.140625" style="1" customWidth="1"/>
    <col min="22" max="22" width="1.7109375" style="1" customWidth="1"/>
    <col min="23" max="16384" width="11.42578125" style="1"/>
  </cols>
  <sheetData>
    <row r="1" spans="1:22" ht="12.6" customHeight="1">
      <c r="B1" s="279"/>
      <c r="C1" s="279"/>
      <c r="D1" s="304"/>
      <c r="E1" s="279"/>
      <c r="F1" s="279"/>
      <c r="G1" s="279"/>
      <c r="H1" s="304"/>
      <c r="I1" s="279"/>
      <c r="J1" s="304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336"/>
    </row>
    <row r="2" spans="1:22" ht="12.6" customHeight="1">
      <c r="B2" s="279"/>
      <c r="C2" s="279"/>
      <c r="D2" s="304"/>
      <c r="E2" s="279"/>
      <c r="F2" s="279"/>
      <c r="G2" s="279"/>
      <c r="H2" s="304"/>
      <c r="I2" s="279"/>
      <c r="J2" s="304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336"/>
    </row>
    <row r="3" spans="1:22" ht="12.6" customHeight="1">
      <c r="B3" s="279"/>
      <c r="C3" s="279"/>
      <c r="D3" s="304"/>
      <c r="E3" s="279"/>
      <c r="F3" s="279"/>
      <c r="G3" s="279"/>
      <c r="H3" s="304"/>
      <c r="I3" s="279"/>
      <c r="J3" s="304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336"/>
    </row>
    <row r="4" spans="1:22" ht="12.6" customHeight="1">
      <c r="B4" s="279"/>
      <c r="C4" s="279"/>
      <c r="D4" s="304"/>
      <c r="E4" s="279"/>
      <c r="F4" s="279"/>
      <c r="G4" s="279"/>
      <c r="H4" s="304"/>
      <c r="I4" s="279"/>
      <c r="J4" s="304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336"/>
    </row>
    <row r="5" spans="1:22" ht="12.6" customHeight="1">
      <c r="B5" s="279"/>
      <c r="C5" s="279"/>
      <c r="D5" s="304"/>
      <c r="E5" s="279"/>
      <c r="F5" s="279"/>
      <c r="G5" s="279"/>
      <c r="H5" s="304"/>
      <c r="I5" s="279"/>
      <c r="J5" s="304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336"/>
    </row>
    <row r="6" spans="1:22" ht="12.6" customHeight="1">
      <c r="B6" s="279"/>
      <c r="C6" s="279"/>
      <c r="D6" s="304"/>
      <c r="E6" s="279"/>
      <c r="F6" s="279"/>
      <c r="G6" s="279"/>
      <c r="H6" s="304"/>
      <c r="I6" s="279"/>
      <c r="J6" s="304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336"/>
    </row>
    <row r="7" spans="1:22" ht="12.6" customHeight="1">
      <c r="B7" s="279"/>
      <c r="C7" s="279"/>
      <c r="D7" s="304"/>
      <c r="E7" s="279"/>
      <c r="F7" s="279"/>
      <c r="G7" s="279"/>
      <c r="H7" s="304"/>
      <c r="I7" s="279"/>
      <c r="J7" s="304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336"/>
    </row>
    <row r="8" spans="1:22" ht="12.6" customHeight="1">
      <c r="B8" s="279"/>
      <c r="C8" s="279"/>
      <c r="D8" s="304"/>
      <c r="E8" s="279"/>
      <c r="F8" s="279"/>
      <c r="G8" s="279"/>
      <c r="H8" s="304"/>
      <c r="I8" s="279"/>
      <c r="J8" s="304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336"/>
    </row>
    <row r="9" spans="1:22" ht="12.6" customHeight="1">
      <c r="B9" s="279"/>
      <c r="C9" s="279"/>
      <c r="D9" s="304"/>
      <c r="E9" s="279"/>
      <c r="F9" s="279"/>
      <c r="G9" s="279"/>
      <c r="H9" s="304"/>
      <c r="I9" s="279"/>
      <c r="J9" s="304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336"/>
    </row>
    <row r="10" spans="1:22" ht="12.6" customHeight="1">
      <c r="B10" s="279"/>
      <c r="C10" s="279"/>
      <c r="D10" s="304"/>
      <c r="E10" s="279"/>
      <c r="F10" s="279"/>
      <c r="G10" s="279"/>
      <c r="H10" s="304"/>
      <c r="I10" s="279"/>
      <c r="J10" s="304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336"/>
    </row>
    <row r="11" spans="1:22" ht="24.6" customHeight="1">
      <c r="B11" s="427" t="s">
        <v>190</v>
      </c>
      <c r="C11" s="280"/>
      <c r="D11" s="304"/>
      <c r="E11" s="279"/>
      <c r="F11" s="279"/>
      <c r="G11" s="279"/>
      <c r="H11" s="304"/>
      <c r="I11" s="279"/>
      <c r="J11" s="304"/>
      <c r="K11" s="279"/>
      <c r="L11" s="279"/>
      <c r="M11" s="279"/>
      <c r="N11" s="279"/>
      <c r="O11" s="279"/>
      <c r="P11" s="279"/>
      <c r="Q11" s="337"/>
      <c r="R11" s="337"/>
      <c r="S11" s="279"/>
      <c r="T11" s="279"/>
      <c r="U11" s="279"/>
      <c r="V11" s="336"/>
    </row>
    <row r="12" spans="1:22" customFormat="1" ht="12.75">
      <c r="A12" s="338"/>
      <c r="B12" s="338"/>
      <c r="C12" s="338"/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9"/>
    </row>
    <row r="13" spans="1:22" customFormat="1" ht="12.75">
      <c r="A13" s="338"/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9"/>
    </row>
    <row r="14" spans="1:22">
      <c r="B14" s="380" t="s">
        <v>181</v>
      </c>
      <c r="C14" s="380"/>
      <c r="D14" s="381"/>
      <c r="E14" s="381"/>
      <c r="F14" s="381"/>
      <c r="G14" s="381"/>
      <c r="H14" s="381"/>
      <c r="I14" s="381"/>
      <c r="J14" s="381"/>
      <c r="K14" s="381"/>
      <c r="L14" s="381"/>
      <c r="M14" s="381"/>
      <c r="N14" s="381"/>
      <c r="O14" s="381"/>
      <c r="P14" s="381"/>
      <c r="Q14" s="382"/>
      <c r="R14" s="382"/>
      <c r="S14" s="381"/>
      <c r="T14" s="381"/>
      <c r="U14" s="381"/>
      <c r="V14" s="336"/>
    </row>
    <row r="15" spans="1:22">
      <c r="B15" s="378"/>
      <c r="C15" s="378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79"/>
      <c r="R15" s="379"/>
      <c r="S15" s="304"/>
      <c r="T15" s="304"/>
      <c r="U15" s="304"/>
      <c r="V15" s="336"/>
    </row>
    <row r="16" spans="1:22">
      <c r="B16" s="279"/>
      <c r="C16" s="279"/>
      <c r="D16" s="304"/>
      <c r="E16" s="476" t="s">
        <v>12</v>
      </c>
      <c r="F16" s="476"/>
      <c r="G16" s="476"/>
      <c r="H16" s="340"/>
      <c r="I16" s="476" t="s">
        <v>13</v>
      </c>
      <c r="J16" s="476"/>
      <c r="K16" s="476"/>
      <c r="L16" s="476"/>
      <c r="M16" s="476"/>
      <c r="N16" s="476"/>
      <c r="O16" s="476"/>
      <c r="P16" s="341"/>
      <c r="Q16" s="279"/>
      <c r="R16" s="279"/>
      <c r="S16" s="279"/>
      <c r="T16" s="279"/>
      <c r="U16" s="279"/>
      <c r="V16" s="336"/>
    </row>
    <row r="17" spans="2:23" ht="12.75" customHeight="1">
      <c r="B17" s="304"/>
      <c r="C17" s="304"/>
      <c r="D17" s="304"/>
      <c r="E17" s="342"/>
      <c r="F17" s="342"/>
      <c r="G17" s="342"/>
      <c r="H17" s="304"/>
      <c r="I17" s="343"/>
      <c r="J17" s="344"/>
      <c r="K17" s="477" t="s">
        <v>37</v>
      </c>
      <c r="L17" s="477"/>
      <c r="M17" s="477"/>
      <c r="N17" s="477"/>
      <c r="O17" s="477"/>
      <c r="P17" s="345"/>
      <c r="Q17" s="285"/>
      <c r="R17" s="279"/>
      <c r="S17" s="285"/>
      <c r="T17" s="279"/>
      <c r="U17" s="285"/>
      <c r="V17" s="336"/>
    </row>
    <row r="18" spans="2:23" ht="62.25" customHeight="1">
      <c r="B18" s="383" t="s">
        <v>178</v>
      </c>
      <c r="C18" s="340"/>
      <c r="D18" s="346"/>
      <c r="E18" s="347" t="s">
        <v>17</v>
      </c>
      <c r="F18" s="348"/>
      <c r="G18" s="347" t="s">
        <v>0</v>
      </c>
      <c r="H18" s="409"/>
      <c r="I18" s="347" t="s">
        <v>203</v>
      </c>
      <c r="J18" s="409"/>
      <c r="K18" s="347" t="s">
        <v>204</v>
      </c>
      <c r="L18" s="410"/>
      <c r="M18" s="347" t="s">
        <v>205</v>
      </c>
      <c r="N18" s="410"/>
      <c r="O18" s="411" t="s">
        <v>206</v>
      </c>
      <c r="P18" s="412"/>
      <c r="Q18" s="349" t="s">
        <v>191</v>
      </c>
      <c r="R18" s="412"/>
      <c r="S18" s="347" t="s">
        <v>208</v>
      </c>
      <c r="T18" s="412"/>
      <c r="U18" s="349" t="s">
        <v>18</v>
      </c>
      <c r="V18" s="336"/>
      <c r="W18" s="7"/>
    </row>
    <row r="19" spans="2:23" ht="12.75" customHeight="1">
      <c r="B19" s="350" t="s">
        <v>216</v>
      </c>
      <c r="C19" s="385"/>
      <c r="D19" s="351"/>
      <c r="E19" s="305">
        <v>168721</v>
      </c>
      <c r="F19" s="305"/>
      <c r="G19" s="305">
        <v>455241</v>
      </c>
      <c r="H19" s="313"/>
      <c r="I19" s="305">
        <v>640654</v>
      </c>
      <c r="J19" s="313"/>
      <c r="K19" s="305">
        <v>14780</v>
      </c>
      <c r="L19" s="305"/>
      <c r="M19" s="310">
        <v>-34590</v>
      </c>
      <c r="N19" s="305"/>
      <c r="O19" s="310">
        <v>-61659</v>
      </c>
      <c r="P19" s="305"/>
      <c r="Q19" s="313">
        <f>E19+G19+I19+K19+M19+O19</f>
        <v>1183147</v>
      </c>
      <c r="R19" s="313"/>
      <c r="S19" s="305">
        <v>243208</v>
      </c>
      <c r="T19" s="305"/>
      <c r="U19" s="313">
        <f>Q19+S19</f>
        <v>1426355</v>
      </c>
      <c r="V19" s="336"/>
    </row>
    <row r="20" spans="2:23" ht="12.75" customHeight="1">
      <c r="B20" s="352" t="s">
        <v>11</v>
      </c>
      <c r="C20" s="351"/>
      <c r="D20" s="351"/>
      <c r="E20" s="301" t="s">
        <v>62</v>
      </c>
      <c r="F20" s="300"/>
      <c r="G20" s="301" t="s">
        <v>62</v>
      </c>
      <c r="H20" s="303"/>
      <c r="I20" s="301" t="s">
        <v>62</v>
      </c>
      <c r="J20" s="311"/>
      <c r="K20" s="301">
        <v>2717</v>
      </c>
      <c r="L20" s="311"/>
      <c r="M20" s="353">
        <v>27627</v>
      </c>
      <c r="N20" s="311"/>
      <c r="O20" s="301">
        <v>-5647</v>
      </c>
      <c r="P20" s="311"/>
      <c r="Q20" s="301">
        <v>24697</v>
      </c>
      <c r="R20" s="320"/>
      <c r="S20" s="301">
        <v>6499</v>
      </c>
      <c r="T20" s="311"/>
      <c r="U20" s="301">
        <f t="shared" ref="U20:U21" si="0">SUM(Q20:S20)</f>
        <v>31196</v>
      </c>
      <c r="V20" s="336"/>
    </row>
    <row r="21" spans="2:23" ht="12.75" customHeight="1">
      <c r="B21" s="352" t="s">
        <v>19</v>
      </c>
      <c r="C21" s="351"/>
      <c r="D21" s="351"/>
      <c r="E21" s="301" t="s">
        <v>62</v>
      </c>
      <c r="F21" s="303"/>
      <c r="G21" s="301" t="s">
        <v>62</v>
      </c>
      <c r="H21" s="311"/>
      <c r="I21" s="303">
        <v>121340</v>
      </c>
      <c r="J21" s="311"/>
      <c r="K21" s="301" t="s">
        <v>62</v>
      </c>
      <c r="L21" s="311"/>
      <c r="M21" s="301" t="s">
        <v>62</v>
      </c>
      <c r="N21" s="311"/>
      <c r="O21" s="301" t="s">
        <v>62</v>
      </c>
      <c r="P21" s="311"/>
      <c r="Q21" s="303">
        <v>121340</v>
      </c>
      <c r="R21" s="320"/>
      <c r="S21" s="303">
        <v>11145</v>
      </c>
      <c r="T21" s="311"/>
      <c r="U21" s="303">
        <f t="shared" si="0"/>
        <v>132485</v>
      </c>
      <c r="V21" s="336"/>
    </row>
    <row r="22" spans="2:23" ht="12.75" customHeight="1">
      <c r="B22" s="350" t="s">
        <v>58</v>
      </c>
      <c r="C22" s="385"/>
      <c r="D22" s="351"/>
      <c r="E22" s="384" t="s">
        <v>62</v>
      </c>
      <c r="F22" s="305"/>
      <c r="G22" s="384" t="s">
        <v>62</v>
      </c>
      <c r="H22" s="320"/>
      <c r="I22" s="384">
        <f>I21</f>
        <v>121340</v>
      </c>
      <c r="J22" s="313"/>
      <c r="K22" s="384">
        <f>K20</f>
        <v>2717</v>
      </c>
      <c r="L22" s="305"/>
      <c r="M22" s="384">
        <f>M20</f>
        <v>27627</v>
      </c>
      <c r="N22" s="305"/>
      <c r="O22" s="384">
        <f>O20</f>
        <v>-5647</v>
      </c>
      <c r="P22" s="305"/>
      <c r="Q22" s="384">
        <f>Q21+Q20</f>
        <v>146037</v>
      </c>
      <c r="R22" s="305"/>
      <c r="S22" s="384">
        <f>S21+S20</f>
        <v>17644</v>
      </c>
      <c r="T22" s="305"/>
      <c r="U22" s="384">
        <f t="shared" ref="U22" si="1">SUM(Q22:S22)</f>
        <v>163681</v>
      </c>
      <c r="V22" s="336"/>
    </row>
    <row r="23" spans="2:23" ht="12.75" customHeight="1">
      <c r="B23" s="312"/>
      <c r="C23" s="304"/>
      <c r="D23" s="304"/>
      <c r="E23" s="309"/>
      <c r="F23" s="354"/>
      <c r="G23" s="315"/>
      <c r="H23" s="320"/>
      <c r="I23" s="315"/>
      <c r="J23" s="320"/>
      <c r="K23" s="315"/>
      <c r="L23" s="354"/>
      <c r="M23" s="309"/>
      <c r="N23" s="354"/>
      <c r="O23" s="309"/>
      <c r="P23" s="354"/>
      <c r="Q23" s="309"/>
      <c r="R23" s="354"/>
      <c r="S23" s="309"/>
      <c r="T23" s="354"/>
      <c r="U23" s="309"/>
      <c r="V23" s="336"/>
    </row>
    <row r="24" spans="2:23" ht="12.75" customHeight="1">
      <c r="B24" s="312" t="s">
        <v>20</v>
      </c>
      <c r="C24" s="304"/>
      <c r="D24" s="304"/>
      <c r="E24" s="301" t="s">
        <v>62</v>
      </c>
      <c r="F24" s="300"/>
      <c r="G24" s="301" t="s">
        <v>62</v>
      </c>
      <c r="H24" s="311"/>
      <c r="I24" s="301">
        <v>-59316</v>
      </c>
      <c r="J24" s="311"/>
      <c r="K24" s="301" t="s">
        <v>62</v>
      </c>
      <c r="L24" s="355"/>
      <c r="M24" s="301" t="s">
        <v>62</v>
      </c>
      <c r="N24" s="355"/>
      <c r="O24" s="301" t="s">
        <v>62</v>
      </c>
      <c r="P24" s="355"/>
      <c r="Q24" s="301">
        <f>SUM(E24:O24)</f>
        <v>-59316</v>
      </c>
      <c r="R24" s="354"/>
      <c r="S24" s="301">
        <v>-13422</v>
      </c>
      <c r="T24" s="355"/>
      <c r="U24" s="301">
        <f t="shared" ref="U24" si="2">SUM(Q24:S24)</f>
        <v>-72738</v>
      </c>
      <c r="V24" s="336"/>
    </row>
    <row r="25" spans="2:23" ht="12.75" customHeight="1">
      <c r="B25" s="356" t="s">
        <v>30</v>
      </c>
      <c r="C25" s="386"/>
      <c r="D25" s="304"/>
      <c r="E25" s="301" t="s">
        <v>62</v>
      </c>
      <c r="F25" s="300"/>
      <c r="G25" s="301" t="s">
        <v>62</v>
      </c>
      <c r="H25" s="311"/>
      <c r="I25" s="301">
        <v>-103</v>
      </c>
      <c r="J25" s="311"/>
      <c r="K25" s="301" t="s">
        <v>62</v>
      </c>
      <c r="L25" s="355"/>
      <c r="M25" s="301" t="s">
        <v>62</v>
      </c>
      <c r="N25" s="355"/>
      <c r="O25" s="301" t="s">
        <v>62</v>
      </c>
      <c r="P25" s="355"/>
      <c r="Q25" s="301">
        <f>SUM(E25:O25)</f>
        <v>-103</v>
      </c>
      <c r="R25" s="355"/>
      <c r="S25" s="353">
        <v>21</v>
      </c>
      <c r="T25" s="355"/>
      <c r="U25" s="353">
        <f>SUM(Q25:S25)</f>
        <v>-82</v>
      </c>
      <c r="V25" s="336"/>
    </row>
    <row r="26" spans="2:23" ht="12.75" customHeight="1">
      <c r="B26" s="312" t="s">
        <v>217</v>
      </c>
      <c r="C26" s="304"/>
      <c r="D26" s="304"/>
      <c r="E26" s="301" t="s">
        <v>62</v>
      </c>
      <c r="F26" s="303"/>
      <c r="G26" s="301" t="s">
        <v>62</v>
      </c>
      <c r="H26" s="311"/>
      <c r="I26" s="393">
        <v>2453</v>
      </c>
      <c r="J26" s="311"/>
      <c r="K26" s="303" t="s">
        <v>62</v>
      </c>
      <c r="L26" s="311"/>
      <c r="M26" s="303" t="s">
        <v>62</v>
      </c>
      <c r="N26" s="311"/>
      <c r="O26" s="303" t="s">
        <v>62</v>
      </c>
      <c r="P26" s="311"/>
      <c r="Q26" s="301">
        <f>SUM(E26:O26)</f>
        <v>2453</v>
      </c>
      <c r="R26" s="311"/>
      <c r="S26" s="303">
        <v>1433</v>
      </c>
      <c r="T26" s="311"/>
      <c r="U26" s="303">
        <f t="shared" ref="U26" si="3">SUM(Q26:S26)</f>
        <v>3886</v>
      </c>
      <c r="V26" s="336"/>
    </row>
    <row r="27" spans="2:23" ht="12.95" customHeight="1">
      <c r="B27" s="350" t="s">
        <v>192</v>
      </c>
      <c r="C27" s="385"/>
      <c r="D27" s="351"/>
      <c r="E27" s="335">
        <f>E19</f>
        <v>168721</v>
      </c>
      <c r="F27" s="408"/>
      <c r="G27" s="335">
        <f>G19</f>
        <v>455241</v>
      </c>
      <c r="H27" s="320"/>
      <c r="I27" s="335">
        <f>I19+I22+I24+I25+I26</f>
        <v>705028</v>
      </c>
      <c r="J27" s="320"/>
      <c r="K27" s="335">
        <f>K19+K22</f>
        <v>17497</v>
      </c>
      <c r="L27" s="354"/>
      <c r="M27" s="335">
        <f>M19+M22</f>
        <v>-6963</v>
      </c>
      <c r="N27" s="305"/>
      <c r="O27" s="335">
        <f>O19+O22</f>
        <v>-67306</v>
      </c>
      <c r="P27" s="305"/>
      <c r="Q27" s="335">
        <f>Q19+Q22+Q24+Q25+Q26</f>
        <v>1272218</v>
      </c>
      <c r="R27" s="313"/>
      <c r="S27" s="335">
        <f>S19+S22+S24+S25+S26</f>
        <v>248884</v>
      </c>
      <c r="T27" s="313"/>
      <c r="U27" s="335">
        <f>U19+U22+U24+U25+U26</f>
        <v>1521102</v>
      </c>
      <c r="V27" s="336"/>
    </row>
    <row r="28" spans="2:23" ht="12.75" customHeight="1">
      <c r="B28" s="357"/>
      <c r="C28" s="385"/>
      <c r="D28" s="351"/>
      <c r="E28" s="320"/>
      <c r="F28" s="354"/>
      <c r="G28" s="320"/>
      <c r="H28" s="320"/>
      <c r="I28" s="320"/>
      <c r="J28" s="320"/>
      <c r="K28" s="320"/>
      <c r="L28" s="354"/>
      <c r="M28" s="320"/>
      <c r="N28" s="354"/>
      <c r="O28" s="320"/>
      <c r="P28" s="354"/>
      <c r="Q28" s="320"/>
      <c r="R28" s="320"/>
      <c r="S28" s="320"/>
      <c r="T28" s="320"/>
      <c r="U28" s="320"/>
      <c r="V28" s="336"/>
    </row>
    <row r="29" spans="2:23" ht="12.75" customHeight="1">
      <c r="B29" s="350" t="s">
        <v>218</v>
      </c>
      <c r="C29" s="385"/>
      <c r="D29" s="387"/>
      <c r="E29" s="468">
        <f>E27</f>
        <v>168721</v>
      </c>
      <c r="F29" s="469"/>
      <c r="G29" s="468">
        <f>G27</f>
        <v>455241</v>
      </c>
      <c r="H29" s="469"/>
      <c r="I29" s="468">
        <f>I27</f>
        <v>705028</v>
      </c>
      <c r="J29" s="469"/>
      <c r="K29" s="468">
        <f>K27</f>
        <v>17497</v>
      </c>
      <c r="L29" s="469"/>
      <c r="M29" s="468">
        <f>M27</f>
        <v>-6963</v>
      </c>
      <c r="N29" s="469"/>
      <c r="O29" s="468">
        <f>O27</f>
        <v>-67306</v>
      </c>
      <c r="P29" s="469"/>
      <c r="Q29" s="468">
        <f>Q27</f>
        <v>1272218</v>
      </c>
      <c r="R29" s="469"/>
      <c r="S29" s="468">
        <f>S27</f>
        <v>248884</v>
      </c>
      <c r="T29" s="469"/>
      <c r="U29" s="468">
        <f t="shared" ref="U29:U36" si="4">SUM(Q29:S29)</f>
        <v>1521102</v>
      </c>
      <c r="V29" s="390"/>
      <c r="W29" s="7"/>
    </row>
    <row r="30" spans="2:23" ht="12.75" customHeight="1">
      <c r="B30" s="352" t="s">
        <v>11</v>
      </c>
      <c r="C30" s="351"/>
      <c r="D30" s="388"/>
      <c r="E30" s="301" t="s">
        <v>62</v>
      </c>
      <c r="F30" s="355"/>
      <c r="G30" s="301" t="s">
        <v>62</v>
      </c>
      <c r="H30" s="311"/>
      <c r="I30" s="301" t="s">
        <v>62</v>
      </c>
      <c r="J30" s="311"/>
      <c r="K30" s="301">
        <v>1089</v>
      </c>
      <c r="L30" s="311"/>
      <c r="M30" s="353">
        <v>19909</v>
      </c>
      <c r="N30" s="311"/>
      <c r="O30" s="301">
        <v>15044</v>
      </c>
      <c r="P30" s="311"/>
      <c r="Q30" s="301">
        <v>36042</v>
      </c>
      <c r="R30" s="320"/>
      <c r="S30" s="301">
        <v>4958</v>
      </c>
      <c r="T30" s="311"/>
      <c r="U30" s="301">
        <f t="shared" si="4"/>
        <v>41000</v>
      </c>
      <c r="V30" s="391"/>
    </row>
    <row r="31" spans="2:23" ht="12.75" customHeight="1">
      <c r="B31" s="352" t="s">
        <v>19</v>
      </c>
      <c r="C31" s="351"/>
      <c r="D31" s="388"/>
      <c r="E31" s="301" t="s">
        <v>62</v>
      </c>
      <c r="F31" s="311"/>
      <c r="G31" s="301" t="s">
        <v>62</v>
      </c>
      <c r="H31" s="311"/>
      <c r="I31" s="303">
        <v>130002</v>
      </c>
      <c r="J31" s="311"/>
      <c r="K31" s="301" t="s">
        <v>62</v>
      </c>
      <c r="L31" s="311"/>
      <c r="M31" s="301" t="s">
        <v>62</v>
      </c>
      <c r="N31" s="311"/>
      <c r="O31" s="301" t="s">
        <v>62</v>
      </c>
      <c r="P31" s="311"/>
      <c r="Q31" s="303">
        <v>130002</v>
      </c>
      <c r="R31" s="320"/>
      <c r="S31" s="303">
        <v>2411</v>
      </c>
      <c r="T31" s="311"/>
      <c r="U31" s="303">
        <f t="shared" si="4"/>
        <v>132413</v>
      </c>
      <c r="V31" s="391"/>
    </row>
    <row r="32" spans="2:23" ht="12.75" customHeight="1">
      <c r="B32" s="350" t="s">
        <v>58</v>
      </c>
      <c r="C32" s="385"/>
      <c r="D32" s="388"/>
      <c r="E32" s="384" t="s">
        <v>62</v>
      </c>
      <c r="F32" s="354"/>
      <c r="G32" s="384" t="s">
        <v>62</v>
      </c>
      <c r="H32" s="320"/>
      <c r="I32" s="384">
        <f>I31</f>
        <v>130002</v>
      </c>
      <c r="J32" s="320"/>
      <c r="K32" s="384">
        <f>K30</f>
        <v>1089</v>
      </c>
      <c r="L32" s="354"/>
      <c r="M32" s="384">
        <f>M30</f>
        <v>19909</v>
      </c>
      <c r="N32" s="354"/>
      <c r="O32" s="384">
        <f>O30</f>
        <v>15044</v>
      </c>
      <c r="P32" s="354"/>
      <c r="Q32" s="384">
        <f>Q31+Q30</f>
        <v>166044</v>
      </c>
      <c r="R32" s="354"/>
      <c r="S32" s="384">
        <f>S31+S30</f>
        <v>7369</v>
      </c>
      <c r="T32" s="354"/>
      <c r="U32" s="384">
        <f t="shared" si="4"/>
        <v>173413</v>
      </c>
      <c r="V32" s="391"/>
    </row>
    <row r="33" spans="2:22" ht="12.75" customHeight="1">
      <c r="B33" s="352"/>
      <c r="C33" s="351"/>
      <c r="D33" s="388"/>
      <c r="E33" s="310"/>
      <c r="F33" s="354"/>
      <c r="G33" s="310"/>
      <c r="H33" s="320"/>
      <c r="I33" s="310"/>
      <c r="J33" s="320"/>
      <c r="K33" s="310"/>
      <c r="L33" s="354"/>
      <c r="M33" s="384"/>
      <c r="N33" s="354"/>
      <c r="O33" s="310"/>
      <c r="P33" s="354"/>
      <c r="Q33" s="310"/>
      <c r="R33" s="354"/>
      <c r="S33" s="310"/>
      <c r="T33" s="354"/>
      <c r="U33" s="310"/>
      <c r="V33" s="391"/>
    </row>
    <row r="34" spans="2:22" ht="12.75" customHeight="1">
      <c r="B34" s="312" t="s">
        <v>20</v>
      </c>
      <c r="C34" s="304"/>
      <c r="D34" s="324"/>
      <c r="E34" s="301" t="s">
        <v>62</v>
      </c>
      <c r="F34" s="355"/>
      <c r="G34" s="301" t="s">
        <v>62</v>
      </c>
      <c r="H34" s="311"/>
      <c r="I34" s="301">
        <v>-59316</v>
      </c>
      <c r="J34" s="311"/>
      <c r="K34" s="301" t="s">
        <v>62</v>
      </c>
      <c r="L34" s="355"/>
      <c r="M34" s="301" t="s">
        <v>62</v>
      </c>
      <c r="N34" s="355"/>
      <c r="O34" s="301" t="s">
        <v>62</v>
      </c>
      <c r="P34" s="355"/>
      <c r="Q34" s="301">
        <f>SUM(E34:O34)</f>
        <v>-59316</v>
      </c>
      <c r="R34" s="354"/>
      <c r="S34" s="301">
        <v>-17753</v>
      </c>
      <c r="T34" s="355"/>
      <c r="U34" s="301">
        <f t="shared" si="4"/>
        <v>-77069</v>
      </c>
      <c r="V34" s="391"/>
    </row>
    <row r="35" spans="2:22" ht="23.25" customHeight="1">
      <c r="B35" s="356" t="s">
        <v>209</v>
      </c>
      <c r="C35" s="386"/>
      <c r="D35" s="324"/>
      <c r="E35" s="301" t="s">
        <v>62</v>
      </c>
      <c r="F35" s="355"/>
      <c r="G35" s="301" t="s">
        <v>62</v>
      </c>
      <c r="H35" s="311"/>
      <c r="I35" s="301" t="s">
        <v>62</v>
      </c>
      <c r="J35" s="311"/>
      <c r="K35" s="301" t="s">
        <v>62</v>
      </c>
      <c r="L35" s="355"/>
      <c r="M35" s="301" t="s">
        <v>62</v>
      </c>
      <c r="N35" s="355"/>
      <c r="O35" s="301" t="s">
        <v>62</v>
      </c>
      <c r="P35" s="355"/>
      <c r="Q35" s="301" t="s">
        <v>62</v>
      </c>
      <c r="R35" s="355"/>
      <c r="S35" s="353">
        <v>8634</v>
      </c>
      <c r="T35" s="355"/>
      <c r="U35" s="353">
        <f>SUM(Q35:S35)</f>
        <v>8634</v>
      </c>
      <c r="V35" s="391"/>
    </row>
    <row r="36" spans="2:22" ht="12.75" customHeight="1">
      <c r="B36" s="312" t="s">
        <v>30</v>
      </c>
      <c r="C36" s="304"/>
      <c r="D36" s="324"/>
      <c r="E36" s="470" t="s">
        <v>62</v>
      </c>
      <c r="F36" s="311"/>
      <c r="G36" s="301" t="s">
        <v>62</v>
      </c>
      <c r="H36" s="311"/>
      <c r="I36" s="393">
        <v>1508</v>
      </c>
      <c r="J36" s="311"/>
      <c r="K36" s="303">
        <v>-31</v>
      </c>
      <c r="L36" s="311"/>
      <c r="M36" s="301" t="s">
        <v>62</v>
      </c>
      <c r="N36" s="311"/>
      <c r="O36" s="303" t="s">
        <v>62</v>
      </c>
      <c r="P36" s="311"/>
      <c r="Q36" s="301">
        <f>SUM(E36:O36)</f>
        <v>1477</v>
      </c>
      <c r="R36" s="311"/>
      <c r="S36" s="303">
        <v>-2343</v>
      </c>
      <c r="T36" s="311"/>
      <c r="U36" s="303">
        <f t="shared" si="4"/>
        <v>-866</v>
      </c>
      <c r="V36" s="391"/>
    </row>
    <row r="37" spans="2:22" ht="12.75" customHeight="1">
      <c r="B37" s="350" t="s">
        <v>219</v>
      </c>
      <c r="C37" s="385"/>
      <c r="D37" s="389"/>
      <c r="E37" s="467">
        <f>E29</f>
        <v>168721</v>
      </c>
      <c r="F37" s="333"/>
      <c r="G37" s="466">
        <f>G29</f>
        <v>455241</v>
      </c>
      <c r="H37" s="333"/>
      <c r="I37" s="466">
        <f>I29+I32+I34+I36</f>
        <v>777222</v>
      </c>
      <c r="J37" s="333"/>
      <c r="K37" s="466">
        <f>K29+K32+K36</f>
        <v>18555</v>
      </c>
      <c r="L37" s="333"/>
      <c r="M37" s="466">
        <f>M29+M32</f>
        <v>12946</v>
      </c>
      <c r="N37" s="333"/>
      <c r="O37" s="466">
        <f>O29+O32</f>
        <v>-52262</v>
      </c>
      <c r="P37" s="333"/>
      <c r="Q37" s="466">
        <f>Q29+Q32+Q34+Q36</f>
        <v>1380423</v>
      </c>
      <c r="R37" s="333"/>
      <c r="S37" s="466">
        <f>S29+S32+S34+S35+S36</f>
        <v>244791</v>
      </c>
      <c r="T37" s="333"/>
      <c r="U37" s="466">
        <f>U29+U32+U34+U35+U36</f>
        <v>1625214</v>
      </c>
      <c r="V37" s="392"/>
    </row>
    <row r="38" spans="2:22" ht="12.75" customHeight="1">
      <c r="B38" s="357"/>
      <c r="C38" s="385"/>
      <c r="D38" s="351"/>
      <c r="E38" s="358"/>
      <c r="F38" s="359"/>
      <c r="G38" s="358"/>
      <c r="H38" s="360"/>
      <c r="I38" s="358"/>
      <c r="J38" s="358"/>
      <c r="K38" s="358"/>
      <c r="L38" s="359"/>
      <c r="M38" s="361"/>
      <c r="N38" s="359"/>
      <c r="O38" s="359"/>
      <c r="P38" s="359"/>
      <c r="Q38" s="362"/>
      <c r="R38" s="296"/>
      <c r="S38" s="358"/>
      <c r="T38" s="360"/>
      <c r="U38" s="362"/>
      <c r="V38" s="336"/>
    </row>
    <row r="39" spans="2:22">
      <c r="B39" s="316"/>
      <c r="C39" s="316"/>
      <c r="D39" s="304"/>
      <c r="E39" s="279"/>
      <c r="F39" s="279"/>
      <c r="G39" s="279"/>
      <c r="H39" s="304"/>
      <c r="I39" s="279"/>
      <c r="J39" s="304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</row>
    <row r="48" spans="2:22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</sheetData>
  <customSheetViews>
    <customSheetView guid="{306A951E-DF6F-4986-B65D-D729B3E073A8}" showGridLines="0" fitToPage="1" hiddenRows="1" showRuler="0">
      <selection activeCell="A7" sqref="A7:L30"/>
      <pageMargins left="0.78740157499999996" right="0.78740157499999996" top="0.984251969" bottom="0.984251969" header="0.4921259845" footer="0.4921259845"/>
      <pageSetup paperSize="9" scale="95" orientation="landscape" r:id="rId1"/>
      <headerFooter alignWithMargins="0"/>
    </customSheetView>
    <customSheetView guid="{A6523D42-A74A-4531-8D44-6B22F0B3352B}" showPageBreaks="1" showGridLines="0" fitToPage="1" hiddenRows="1" showRuler="0" topLeftCell="A7">
      <selection activeCell="A41" sqref="A41"/>
      <pageMargins left="0.78740157499999996" right="0.78740157499999996" top="0.984251969" bottom="0.984251969" header="0.4921259845" footer="0.4921259845"/>
      <pageSetup paperSize="9" scale="95" orientation="landscape" r:id="rId2"/>
      <headerFooter alignWithMargins="0"/>
    </customSheetView>
    <customSheetView guid="{BD56928B-4709-48D3-B9BC-BE4273BF11C9}" showGridLines="0" fitToPage="1" hiddenRows="1" showRuler="0">
      <selection activeCell="E30" sqref="E30:G30"/>
      <pageMargins left="0.78740157499999996" right="0.78740157499999996" top="0.984251969" bottom="0.984251969" header="0.4921259845" footer="0.4921259845"/>
      <pageSetup paperSize="9" scale="95" orientation="landscape" r:id="rId3"/>
      <headerFooter alignWithMargins="0"/>
    </customSheetView>
    <customSheetView guid="{F63FFA50-AD3A-44DA-89DA-A99A60484418}" showGridLines="0" fitToPage="1" hiddenRows="1" showRuler="0">
      <selection activeCell="A13" sqref="A13"/>
      <pageMargins left="0.78740157499999996" right="0.78740157499999996" top="0.984251969" bottom="0.984251969" header="0.4921259845" footer="0.4921259845"/>
      <pageSetup paperSize="9" scale="94" orientation="landscape" r:id="rId4"/>
      <headerFooter alignWithMargins="0"/>
    </customSheetView>
  </customSheetViews>
  <mergeCells count="3">
    <mergeCell ref="E16:G16"/>
    <mergeCell ref="I16:O16"/>
    <mergeCell ref="K17:O17"/>
  </mergeCells>
  <phoneticPr fontId="1" type="noConversion"/>
  <pageMargins left="0.78740157499999996" right="0.78740157499999996" top="0.984251969" bottom="0.984251969" header="0.4921259845" footer="0.4921259845"/>
  <pageSetup paperSize="9" scale="77" orientation="landscape" r:id="rId5"/>
  <headerFooter alignWithMargins="0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showGridLines="0" topLeftCell="A10" zoomScaleNormal="100" workbookViewId="0">
      <selection activeCell="E47" sqref="E47"/>
    </sheetView>
  </sheetViews>
  <sheetFormatPr baseColWidth="10" defaultColWidth="11.42578125" defaultRowHeight="12"/>
  <cols>
    <col min="1" max="1" width="3.7109375" style="279" customWidth="1"/>
    <col min="2" max="2" width="68.7109375" style="1" customWidth="1"/>
    <col min="3" max="4" width="1.7109375" style="1" customWidth="1"/>
    <col min="5" max="5" width="20.7109375" style="1" customWidth="1"/>
    <col min="6" max="7" width="1.7109375" style="1" customWidth="1"/>
    <col min="8" max="8" width="20.7109375" style="1" customWidth="1"/>
    <col min="9" max="9" width="3.7109375" style="1" customWidth="1"/>
    <col min="10" max="16384" width="11.42578125" style="1"/>
  </cols>
  <sheetData>
    <row r="1" spans="2:9" ht="12.6" customHeight="1"/>
    <row r="2" spans="2:9" ht="12.6" customHeight="1"/>
    <row r="3" spans="2:9" ht="12.6" customHeight="1"/>
    <row r="4" spans="2:9" ht="12.6" customHeight="1"/>
    <row r="5" spans="2:9" ht="12.6" customHeight="1"/>
    <row r="6" spans="2:9" ht="12.6" customHeight="1"/>
    <row r="7" spans="2:9" ht="12.6" customHeight="1"/>
    <row r="8" spans="2:9" ht="12.6" customHeight="1"/>
    <row r="9" spans="2:9" ht="12.6" customHeight="1"/>
    <row r="10" spans="2:9" ht="12.6" customHeight="1"/>
    <row r="11" spans="2:9" ht="24" customHeight="1">
      <c r="B11" s="426" t="s">
        <v>46</v>
      </c>
      <c r="C11" s="45"/>
      <c r="D11" s="45"/>
    </row>
    <row r="12" spans="2:9" ht="12.75" customHeight="1"/>
    <row r="13" spans="2:9" ht="12.75" customHeight="1"/>
    <row r="14" spans="2:9" ht="12.75" customHeight="1">
      <c r="B14" s="363" t="s">
        <v>182</v>
      </c>
      <c r="C14" s="363"/>
      <c r="D14" s="363"/>
      <c r="E14" s="401"/>
      <c r="F14" s="401"/>
      <c r="G14" s="401"/>
      <c r="H14" s="401"/>
      <c r="I14" s="85"/>
    </row>
    <row r="15" spans="2:9" ht="5.45" customHeight="1">
      <c r="B15" s="372"/>
      <c r="C15" s="60"/>
      <c r="D15" s="60"/>
      <c r="E15" s="109"/>
      <c r="F15" s="109"/>
      <c r="G15" s="109"/>
      <c r="H15" s="109"/>
      <c r="I15" s="85"/>
    </row>
    <row r="16" spans="2:9" ht="12.75" customHeight="1">
      <c r="B16" s="47" t="s">
        <v>178</v>
      </c>
      <c r="C16" s="6"/>
      <c r="D16" s="142"/>
      <c r="E16" s="143" t="s">
        <v>215</v>
      </c>
      <c r="F16" s="51"/>
      <c r="G16" s="6"/>
      <c r="H16" s="90" t="s">
        <v>187</v>
      </c>
      <c r="I16" s="85"/>
    </row>
    <row r="17" spans="1:11" ht="12.75" customHeight="1">
      <c r="B17" s="65" t="s">
        <v>129</v>
      </c>
      <c r="C17" s="6"/>
      <c r="D17" s="53"/>
      <c r="E17" s="63">
        <v>209702</v>
      </c>
      <c r="F17" s="41"/>
      <c r="G17" s="144"/>
      <c r="H17" s="394">
        <v>205620</v>
      </c>
      <c r="I17" s="62"/>
    </row>
    <row r="18" spans="1:11" ht="12.75" customHeight="1">
      <c r="B18" s="145" t="s">
        <v>197</v>
      </c>
      <c r="C18" s="6"/>
      <c r="D18" s="53"/>
      <c r="E18" s="147"/>
      <c r="F18" s="41"/>
      <c r="G18" s="37"/>
      <c r="H18" s="395"/>
      <c r="I18" s="62"/>
    </row>
    <row r="19" spans="1:11" ht="12.75" customHeight="1">
      <c r="B19" s="148" t="s">
        <v>130</v>
      </c>
      <c r="C19" s="48"/>
      <c r="D19" s="149"/>
      <c r="E19" s="63">
        <v>214386</v>
      </c>
      <c r="F19" s="41"/>
      <c r="G19" s="144"/>
      <c r="H19" s="394">
        <v>175612</v>
      </c>
      <c r="I19" s="62"/>
      <c r="J19" s="13"/>
      <c r="K19" s="8"/>
    </row>
    <row r="20" spans="1:11" ht="12.75" customHeight="1">
      <c r="B20" s="56" t="s">
        <v>131</v>
      </c>
      <c r="C20" s="6"/>
      <c r="D20" s="53"/>
      <c r="E20" s="96">
        <v>47092</v>
      </c>
      <c r="F20" s="41"/>
      <c r="G20" s="144"/>
      <c r="H20" s="396">
        <v>53891</v>
      </c>
      <c r="I20" s="62"/>
    </row>
    <row r="21" spans="1:11" ht="12.75" customHeight="1">
      <c r="B21" s="56" t="s">
        <v>132</v>
      </c>
      <c r="C21" s="6"/>
      <c r="D21" s="53"/>
      <c r="E21" s="96">
        <v>7550</v>
      </c>
      <c r="F21" s="41"/>
      <c r="G21" s="144"/>
      <c r="H21" s="396">
        <v>7490</v>
      </c>
      <c r="I21" s="62"/>
    </row>
    <row r="22" spans="1:11" ht="12.75" customHeight="1">
      <c r="B22" s="56" t="s">
        <v>133</v>
      </c>
      <c r="C22" s="6"/>
      <c r="D22" s="53"/>
      <c r="E22" s="96">
        <v>126</v>
      </c>
      <c r="F22" s="41"/>
      <c r="G22" s="144"/>
      <c r="H22" s="396">
        <v>11566</v>
      </c>
      <c r="I22" s="62"/>
    </row>
    <row r="23" spans="1:11" ht="12.75" customHeight="1">
      <c r="B23" s="56" t="s">
        <v>134</v>
      </c>
      <c r="C23" s="6"/>
      <c r="D23" s="53"/>
      <c r="E23" s="96">
        <v>-440</v>
      </c>
      <c r="F23" s="41"/>
      <c r="G23" s="144"/>
      <c r="H23" s="396">
        <v>-17307</v>
      </c>
      <c r="I23" s="62"/>
    </row>
    <row r="24" spans="1:11" ht="12.75" customHeight="1">
      <c r="B24" s="56" t="s">
        <v>135</v>
      </c>
      <c r="C24" s="6"/>
      <c r="D24" s="53"/>
      <c r="E24" s="147">
        <v>-28512</v>
      </c>
      <c r="F24" s="41"/>
      <c r="G24" s="144"/>
      <c r="H24" s="395">
        <v>668</v>
      </c>
      <c r="I24" s="62"/>
      <c r="J24" s="13"/>
    </row>
    <row r="25" spans="1:11" ht="12.75" customHeight="1">
      <c r="B25" s="59" t="s">
        <v>15</v>
      </c>
      <c r="C25" s="60"/>
      <c r="D25" s="66"/>
      <c r="E25" s="269">
        <f>SUM(E17:E24)</f>
        <v>449904</v>
      </c>
      <c r="F25" s="43"/>
      <c r="G25" s="150"/>
      <c r="H25" s="400">
        <f>SUM(H17:H24)</f>
        <v>437540</v>
      </c>
      <c r="I25" s="151"/>
    </row>
    <row r="26" spans="1:11" ht="12.75" customHeight="1">
      <c r="B26" s="56"/>
      <c r="C26" s="6"/>
      <c r="D26" s="53"/>
      <c r="E26" s="36"/>
      <c r="F26" s="41"/>
      <c r="G26" s="144"/>
      <c r="H26" s="394"/>
      <c r="I26" s="62"/>
    </row>
    <row r="27" spans="1:11" ht="12.75" customHeight="1">
      <c r="B27" s="56" t="s">
        <v>285</v>
      </c>
      <c r="C27" s="6"/>
      <c r="D27" s="53"/>
      <c r="E27" s="96">
        <v>29044</v>
      </c>
      <c r="F27" s="41"/>
      <c r="G27" s="144"/>
      <c r="H27" s="396">
        <v>129029</v>
      </c>
      <c r="I27" s="62"/>
    </row>
    <row r="28" spans="1:11" ht="12.75" customHeight="1">
      <c r="B28" s="56" t="s">
        <v>286</v>
      </c>
      <c r="C28" s="6"/>
      <c r="D28" s="53"/>
      <c r="E28" s="96">
        <v>-71387</v>
      </c>
      <c r="F28" s="41"/>
      <c r="G28" s="144"/>
      <c r="H28" s="396">
        <v>13574</v>
      </c>
      <c r="I28" s="62"/>
    </row>
    <row r="29" spans="1:11" ht="12.75" customHeight="1">
      <c r="B29" s="56" t="s">
        <v>136</v>
      </c>
      <c r="C29" s="6"/>
      <c r="D29" s="53"/>
      <c r="E29" s="96">
        <v>-12545</v>
      </c>
      <c r="F29" s="41"/>
      <c r="G29" s="144"/>
      <c r="H29" s="396">
        <v>-40435</v>
      </c>
      <c r="I29" s="62"/>
    </row>
    <row r="30" spans="1:11" ht="12.75" customHeight="1">
      <c r="B30" s="56" t="s">
        <v>137</v>
      </c>
      <c r="C30" s="6"/>
      <c r="D30" s="53"/>
      <c r="E30" s="147">
        <v>-63528</v>
      </c>
      <c r="F30" s="41"/>
      <c r="G30" s="144"/>
      <c r="H30" s="395">
        <v>-66114</v>
      </c>
      <c r="I30" s="62"/>
    </row>
    <row r="31" spans="1:11" s="2" customFormat="1" ht="12.75" customHeight="1">
      <c r="A31" s="281"/>
      <c r="B31" s="59" t="s">
        <v>16</v>
      </c>
      <c r="C31" s="60"/>
      <c r="D31" s="66"/>
      <c r="E31" s="269">
        <f>SUM(E25:E30)</f>
        <v>331488</v>
      </c>
      <c r="F31" s="43"/>
      <c r="G31" s="150"/>
      <c r="H31" s="400">
        <f>SUM(H25:H30)</f>
        <v>473594</v>
      </c>
      <c r="I31" s="151"/>
    </row>
    <row r="32" spans="1:11" ht="12.75" customHeight="1">
      <c r="B32" s="56"/>
      <c r="C32" s="6"/>
      <c r="D32" s="53"/>
      <c r="E32" s="36"/>
      <c r="F32" s="41"/>
      <c r="G32" s="144"/>
      <c r="H32" s="36"/>
      <c r="I32" s="62"/>
    </row>
    <row r="33" spans="2:11" ht="12.75" customHeight="1">
      <c r="B33" s="145" t="s">
        <v>87</v>
      </c>
      <c r="C33" s="6"/>
      <c r="D33" s="53"/>
      <c r="E33" s="146"/>
      <c r="F33" s="41"/>
      <c r="G33" s="144"/>
      <c r="H33" s="146"/>
      <c r="I33" s="62"/>
    </row>
    <row r="34" spans="2:11" ht="12.75" customHeight="1">
      <c r="B34" s="148" t="s">
        <v>138</v>
      </c>
      <c r="C34" s="48"/>
      <c r="D34" s="149"/>
      <c r="E34" s="63">
        <v>-269376</v>
      </c>
      <c r="F34" s="41"/>
      <c r="G34" s="144"/>
      <c r="H34" s="394">
        <v>-177271</v>
      </c>
      <c r="I34" s="62"/>
    </row>
    <row r="35" spans="2:11" ht="12.75" customHeight="1">
      <c r="B35" s="145" t="s">
        <v>44</v>
      </c>
      <c r="C35" s="6"/>
      <c r="D35" s="53"/>
      <c r="E35" s="147"/>
      <c r="F35" s="41"/>
      <c r="G35" s="37"/>
      <c r="H35" s="395"/>
      <c r="I35" s="62"/>
    </row>
    <row r="36" spans="2:11" ht="12.75" customHeight="1">
      <c r="B36" s="148" t="s">
        <v>139</v>
      </c>
      <c r="C36" s="48"/>
      <c r="D36" s="149"/>
      <c r="E36" s="63">
        <v>56577</v>
      </c>
      <c r="F36" s="41"/>
      <c r="G36" s="144"/>
      <c r="H36" s="394">
        <v>3980</v>
      </c>
      <c r="I36" s="62"/>
      <c r="K36" s="14"/>
    </row>
    <row r="37" spans="2:11" ht="12.75" customHeight="1">
      <c r="B37" s="56" t="s">
        <v>140</v>
      </c>
      <c r="C37" s="6"/>
      <c r="D37" s="53"/>
      <c r="E37" s="96">
        <v>14808</v>
      </c>
      <c r="F37" s="41"/>
      <c r="G37" s="144"/>
      <c r="H37" s="396">
        <v>14472</v>
      </c>
      <c r="I37" s="62"/>
    </row>
    <row r="38" spans="2:11" ht="12.75" customHeight="1">
      <c r="B38" s="56" t="s">
        <v>198</v>
      </c>
      <c r="C38" s="6"/>
      <c r="D38" s="53"/>
      <c r="E38" s="96" t="s">
        <v>62</v>
      </c>
      <c r="F38" s="41"/>
      <c r="G38" s="144"/>
      <c r="H38" s="396">
        <v>150</v>
      </c>
      <c r="I38" s="62"/>
    </row>
    <row r="39" spans="2:11" ht="12.75" customHeight="1">
      <c r="B39" s="56" t="s">
        <v>141</v>
      </c>
      <c r="C39" s="6"/>
      <c r="D39" s="53"/>
      <c r="E39" s="96">
        <v>281</v>
      </c>
      <c r="F39" s="41"/>
      <c r="G39" s="144"/>
      <c r="H39" s="396">
        <v>26063</v>
      </c>
      <c r="I39" s="62"/>
    </row>
    <row r="40" spans="2:11" ht="12.75" customHeight="1">
      <c r="B40" s="6" t="s">
        <v>88</v>
      </c>
      <c r="C40" s="6"/>
      <c r="D40" s="53"/>
      <c r="E40" s="147"/>
      <c r="F40" s="41"/>
      <c r="G40" s="144"/>
      <c r="H40" s="395"/>
      <c r="I40" s="62"/>
    </row>
    <row r="41" spans="2:11" ht="12.75" customHeight="1">
      <c r="B41" s="65" t="s">
        <v>199</v>
      </c>
      <c r="C41" s="6"/>
      <c r="D41" s="53"/>
      <c r="E41" s="100">
        <v>-4</v>
      </c>
      <c r="F41" s="41"/>
      <c r="G41" s="144"/>
      <c r="H41" s="397">
        <v>-5165</v>
      </c>
      <c r="I41" s="62"/>
    </row>
    <row r="42" spans="2:11" ht="12.75" customHeight="1">
      <c r="B42" s="56" t="s">
        <v>142</v>
      </c>
      <c r="C42" s="6"/>
      <c r="D42" s="53"/>
      <c r="E42" s="147">
        <v>-14073</v>
      </c>
      <c r="F42" s="41"/>
      <c r="G42" s="144"/>
      <c r="H42" s="395">
        <v>-26873</v>
      </c>
      <c r="I42" s="62"/>
    </row>
    <row r="43" spans="2:11" ht="12.75" customHeight="1">
      <c r="B43" s="59" t="s">
        <v>2</v>
      </c>
      <c r="C43" s="60"/>
      <c r="D43" s="66"/>
      <c r="E43" s="269">
        <f>SUM(E36:E42)+E34</f>
        <v>-211787</v>
      </c>
      <c r="F43" s="43"/>
      <c r="G43" s="150"/>
      <c r="H43" s="400">
        <f>SUM(H36:H42)+H34</f>
        <v>-164644</v>
      </c>
      <c r="I43" s="151"/>
    </row>
    <row r="44" spans="2:11" ht="12.75" customHeight="1">
      <c r="B44" s="56"/>
      <c r="C44" s="6"/>
      <c r="D44" s="53"/>
      <c r="E44" s="36"/>
      <c r="F44" s="41"/>
      <c r="G44" s="144"/>
      <c r="H44" s="394"/>
      <c r="I44" s="62"/>
    </row>
    <row r="45" spans="2:11" ht="12.75" customHeight="1">
      <c r="B45" s="56" t="s">
        <v>143</v>
      </c>
      <c r="C45" s="6"/>
      <c r="D45" s="53"/>
      <c r="E45" s="96">
        <v>190250</v>
      </c>
      <c r="F45" s="41"/>
      <c r="G45" s="144"/>
      <c r="H45" s="396">
        <v>263773</v>
      </c>
      <c r="I45" s="62"/>
    </row>
    <row r="46" spans="2:11" ht="12.75" customHeight="1">
      <c r="B46" s="56" t="s">
        <v>144</v>
      </c>
      <c r="C46" s="6"/>
      <c r="D46" s="53"/>
      <c r="E46" s="96">
        <v>-250597</v>
      </c>
      <c r="F46" s="41"/>
      <c r="G46" s="144"/>
      <c r="H46" s="396">
        <v>-407561</v>
      </c>
      <c r="I46" s="62"/>
    </row>
    <row r="47" spans="2:11" ht="12.75" customHeight="1">
      <c r="B47" s="56" t="s">
        <v>69</v>
      </c>
      <c r="C47" s="6"/>
      <c r="D47" s="53"/>
      <c r="E47" s="96">
        <v>-59316</v>
      </c>
      <c r="F47" s="41"/>
      <c r="G47" s="144"/>
      <c r="H47" s="396">
        <v>-59316</v>
      </c>
      <c r="I47" s="62"/>
    </row>
    <row r="48" spans="2:11" ht="12.75" customHeight="1">
      <c r="B48" s="56" t="s">
        <v>81</v>
      </c>
      <c r="C48" s="6"/>
      <c r="D48" s="53"/>
      <c r="E48" s="96">
        <v>-17753</v>
      </c>
      <c r="F48" s="41"/>
      <c r="G48" s="144"/>
      <c r="H48" s="396">
        <v>-13422</v>
      </c>
      <c r="I48" s="62"/>
    </row>
    <row r="49" spans="2:9" ht="12.75" customHeight="1">
      <c r="B49" s="56" t="s">
        <v>61</v>
      </c>
      <c r="C49" s="6"/>
      <c r="D49" s="53"/>
      <c r="E49" s="96">
        <v>7914</v>
      </c>
      <c r="F49" s="41"/>
      <c r="G49" s="144"/>
      <c r="H49" s="396">
        <v>20</v>
      </c>
      <c r="I49" s="62"/>
    </row>
    <row r="50" spans="2:9" ht="12.75" customHeight="1">
      <c r="B50" s="56" t="s">
        <v>145</v>
      </c>
      <c r="C50" s="6"/>
      <c r="D50" s="53"/>
      <c r="E50" s="147">
        <v>-49703</v>
      </c>
      <c r="F50" s="41"/>
      <c r="G50" s="144"/>
      <c r="H50" s="395">
        <v>-54779</v>
      </c>
      <c r="I50" s="62"/>
    </row>
    <row r="51" spans="2:9" ht="12.75" customHeight="1">
      <c r="B51" s="59" t="s">
        <v>43</v>
      </c>
      <c r="C51" s="60"/>
      <c r="D51" s="66"/>
      <c r="E51" s="269">
        <f>SUM(E45:E50)</f>
        <v>-179205</v>
      </c>
      <c r="F51" s="43"/>
      <c r="G51" s="152"/>
      <c r="H51" s="400">
        <f>SUM(H45:H50)</f>
        <v>-271285</v>
      </c>
      <c r="I51" s="153"/>
    </row>
    <row r="52" spans="2:9" ht="12.75" customHeight="1">
      <c r="B52" s="56"/>
      <c r="C52" s="6"/>
      <c r="D52" s="53"/>
      <c r="E52" s="36"/>
      <c r="F52" s="41"/>
      <c r="G52" s="144"/>
      <c r="H52" s="394"/>
      <c r="I52" s="62"/>
    </row>
    <row r="53" spans="2:9" ht="12.75" customHeight="1">
      <c r="B53" s="56" t="s">
        <v>146</v>
      </c>
      <c r="C53" s="6"/>
      <c r="D53" s="53"/>
      <c r="E53" s="157">
        <v>-59504</v>
      </c>
      <c r="F53" s="155"/>
      <c r="G53" s="156"/>
      <c r="H53" s="398">
        <v>37665</v>
      </c>
      <c r="I53" s="8"/>
    </row>
    <row r="54" spans="2:9" ht="12.75" customHeight="1">
      <c r="B54" s="56" t="s">
        <v>32</v>
      </c>
      <c r="C54" s="6"/>
      <c r="D54" s="53"/>
      <c r="E54" s="96">
        <v>-208</v>
      </c>
      <c r="F54" s="41"/>
      <c r="G54" s="144"/>
      <c r="H54" s="396">
        <v>-405</v>
      </c>
      <c r="I54" s="62"/>
    </row>
    <row r="55" spans="2:9" ht="12.75" customHeight="1">
      <c r="B55" s="56" t="s">
        <v>297</v>
      </c>
      <c r="C55" s="6"/>
      <c r="D55" s="53"/>
      <c r="E55" s="147">
        <v>370301</v>
      </c>
      <c r="F55" s="41"/>
      <c r="G55" s="144"/>
      <c r="H55" s="395">
        <v>333041</v>
      </c>
      <c r="I55" s="62"/>
    </row>
    <row r="56" spans="2:9" ht="12.75" customHeight="1">
      <c r="B56" s="59" t="s">
        <v>220</v>
      </c>
      <c r="C56" s="60"/>
      <c r="D56" s="66"/>
      <c r="E56" s="271">
        <f>SUM(E53:E55)</f>
        <v>310589</v>
      </c>
      <c r="F56" s="43"/>
      <c r="G56" s="150"/>
      <c r="H56" s="417">
        <f>SUM(H53:H55)</f>
        <v>370301</v>
      </c>
      <c r="I56" s="151"/>
    </row>
    <row r="57" spans="2:9" ht="12.75" customHeight="1">
      <c r="B57" s="56" t="s">
        <v>221</v>
      </c>
      <c r="C57" s="6"/>
      <c r="D57" s="81"/>
      <c r="E57" s="471">
        <v>1226</v>
      </c>
      <c r="F57" s="158"/>
      <c r="G57" s="150"/>
      <c r="H57" s="399">
        <v>1218</v>
      </c>
      <c r="I57" s="151"/>
    </row>
    <row r="58" spans="2:9" ht="12.75" customHeight="1">
      <c r="B58" s="60"/>
      <c r="C58" s="60"/>
      <c r="D58" s="2"/>
      <c r="E58" s="159"/>
      <c r="F58" s="159"/>
      <c r="G58" s="151"/>
      <c r="H58" s="159"/>
      <c r="I58" s="151"/>
    </row>
    <row r="59" spans="2:9" ht="12.75" customHeight="1">
      <c r="B59" s="86" t="s">
        <v>292</v>
      </c>
      <c r="C59" s="60"/>
      <c r="D59" s="2"/>
      <c r="E59" s="159"/>
      <c r="F59" s="159"/>
      <c r="G59" s="151"/>
      <c r="H59" s="159"/>
      <c r="I59" s="151"/>
    </row>
    <row r="60" spans="2:9" ht="12.75" customHeight="1">
      <c r="B60" s="86" t="s">
        <v>293</v>
      </c>
      <c r="C60" s="60"/>
      <c r="D60" s="2"/>
      <c r="E60" s="159"/>
      <c r="F60" s="159"/>
      <c r="G60" s="151"/>
      <c r="H60" s="159"/>
      <c r="I60" s="151"/>
    </row>
    <row r="61" spans="2:9" ht="12.75" customHeight="1">
      <c r="B61" s="86"/>
      <c r="C61" s="86"/>
      <c r="D61" s="2"/>
      <c r="E61" s="159"/>
      <c r="F61" s="159"/>
      <c r="G61" s="151"/>
      <c r="H61" s="159"/>
      <c r="I61" s="151"/>
    </row>
    <row r="62" spans="2:9" ht="12.75" customHeight="1">
      <c r="B62" s="6"/>
      <c r="C62" s="6"/>
      <c r="E62" s="160"/>
      <c r="F62" s="160"/>
      <c r="G62" s="160"/>
      <c r="H62" s="160"/>
      <c r="I62" s="62"/>
    </row>
    <row r="63" spans="2:9" ht="12.75" customHeight="1">
      <c r="B63" s="363" t="s">
        <v>47</v>
      </c>
      <c r="C63" s="363"/>
      <c r="D63" s="363"/>
      <c r="E63" s="402"/>
      <c r="F63" s="402"/>
      <c r="G63" s="402"/>
      <c r="H63" s="403"/>
      <c r="I63" s="151"/>
    </row>
    <row r="64" spans="2:9" ht="5.45" customHeight="1">
      <c r="B64" s="372"/>
      <c r="C64" s="60"/>
      <c r="D64" s="60"/>
      <c r="E64" s="160"/>
      <c r="F64" s="160"/>
      <c r="G64" s="160"/>
      <c r="H64" s="159"/>
      <c r="I64" s="151"/>
    </row>
    <row r="65" spans="2:9" ht="12.75" customHeight="1">
      <c r="B65" s="47" t="s">
        <v>178</v>
      </c>
      <c r="C65" s="6"/>
      <c r="D65" s="142"/>
      <c r="E65" s="143" t="s">
        <v>215</v>
      </c>
      <c r="F65" s="51"/>
      <c r="G65" s="6"/>
      <c r="H65" s="90" t="s">
        <v>187</v>
      </c>
      <c r="I65" s="151"/>
    </row>
    <row r="66" spans="2:9" ht="12.75" customHeight="1">
      <c r="B66" s="80" t="s">
        <v>222</v>
      </c>
      <c r="C66" s="60"/>
      <c r="D66" s="66"/>
      <c r="E66" s="404">
        <f>+E55</f>
        <v>370301</v>
      </c>
      <c r="F66" s="162"/>
      <c r="G66" s="152"/>
      <c r="H66" s="163">
        <f>+H55</f>
        <v>333041</v>
      </c>
      <c r="I66" s="153"/>
    </row>
    <row r="67" spans="2:9" ht="12.75" customHeight="1">
      <c r="B67" s="56" t="s">
        <v>16</v>
      </c>
      <c r="C67" s="6"/>
      <c r="D67" s="53"/>
      <c r="E67" s="398">
        <f>+E31</f>
        <v>331488</v>
      </c>
      <c r="F67" s="155"/>
      <c r="G67" s="156"/>
      <c r="H67" s="157">
        <f>+H31</f>
        <v>473594</v>
      </c>
      <c r="I67" s="8"/>
    </row>
    <row r="68" spans="2:9" ht="12.75" customHeight="1">
      <c r="B68" s="56" t="s">
        <v>2</v>
      </c>
      <c r="C68" s="6"/>
      <c r="D68" s="53"/>
      <c r="E68" s="398">
        <f>+E43</f>
        <v>-211787</v>
      </c>
      <c r="F68" s="155"/>
      <c r="G68" s="156"/>
      <c r="H68" s="157">
        <f>+H43</f>
        <v>-164644</v>
      </c>
      <c r="I68" s="8"/>
    </row>
    <row r="69" spans="2:9" ht="12.75" customHeight="1">
      <c r="B69" s="56" t="s">
        <v>43</v>
      </c>
      <c r="C69" s="6"/>
      <c r="D69" s="53"/>
      <c r="E69" s="398">
        <f>+E51</f>
        <v>-179205</v>
      </c>
      <c r="F69" s="155"/>
      <c r="G69" s="156"/>
      <c r="H69" s="157">
        <f>+H51</f>
        <v>-271285</v>
      </c>
      <c r="I69" s="8"/>
    </row>
    <row r="70" spans="2:9" ht="12.75" customHeight="1">
      <c r="B70" s="56" t="s">
        <v>32</v>
      </c>
      <c r="C70" s="6"/>
      <c r="D70" s="53"/>
      <c r="E70" s="406">
        <f>+E54</f>
        <v>-208</v>
      </c>
      <c r="F70" s="155"/>
      <c r="G70" s="156"/>
      <c r="H70" s="157">
        <f>+H54</f>
        <v>-405</v>
      </c>
      <c r="I70" s="8"/>
    </row>
    <row r="71" spans="2:9" ht="12.75" customHeight="1">
      <c r="B71" s="59" t="s">
        <v>220</v>
      </c>
      <c r="C71" s="60"/>
      <c r="D71" s="81"/>
      <c r="E71" s="405">
        <f>SUM(E66:E70)</f>
        <v>310589</v>
      </c>
      <c r="F71" s="44"/>
      <c r="G71" s="152"/>
      <c r="H71" s="272">
        <f>SUM(H66:H70)</f>
        <v>370301</v>
      </c>
      <c r="I71" s="153"/>
    </row>
    <row r="72" spans="2:9" ht="12.75" customHeight="1"/>
    <row r="73" spans="2:9" ht="12.75" customHeight="1">
      <c r="B73" s="86"/>
      <c r="C73" s="86"/>
    </row>
    <row r="74" spans="2:9" ht="12.75" customHeight="1">
      <c r="B74" s="86"/>
    </row>
    <row r="75" spans="2:9" ht="12.75" customHeight="1"/>
    <row r="76" spans="2:9" ht="12.75" customHeight="1"/>
    <row r="77" spans="2:9" ht="12.75" customHeight="1">
      <c r="B77" s="10"/>
      <c r="C77" s="10"/>
      <c r="D77" s="10"/>
      <c r="E77" s="478"/>
      <c r="F77" s="478"/>
      <c r="G77" s="478"/>
      <c r="H77" s="478"/>
      <c r="I77" s="11"/>
    </row>
    <row r="78" spans="2:9" ht="12.75" customHeight="1">
      <c r="B78" s="12"/>
      <c r="C78" s="12"/>
      <c r="D78" s="12"/>
    </row>
    <row r="79" spans="2:9" ht="12.75" customHeight="1">
      <c r="H79" s="8"/>
      <c r="I79" s="8"/>
    </row>
    <row r="80" spans="2:9" ht="12.75" customHeight="1">
      <c r="H80" s="8"/>
      <c r="I80" s="8"/>
    </row>
    <row r="81" spans="2:9" ht="12.75" customHeight="1">
      <c r="H81" s="8"/>
      <c r="I81" s="8"/>
    </row>
    <row r="82" spans="2:9" ht="12.75" customHeight="1">
      <c r="B82" s="15"/>
      <c r="C82" s="15"/>
      <c r="D82" s="15"/>
      <c r="E82" s="16"/>
      <c r="F82" s="16"/>
      <c r="G82" s="16"/>
    </row>
    <row r="83" spans="2:9" ht="12.75" customHeight="1"/>
    <row r="84" spans="2:9" ht="12.75" customHeight="1"/>
    <row r="85" spans="2:9" ht="12.75" customHeight="1"/>
    <row r="86" spans="2:9" ht="12.75" customHeight="1">
      <c r="B86" s="10"/>
      <c r="C86" s="10"/>
      <c r="D86" s="10"/>
      <c r="E86" s="478"/>
      <c r="F86" s="478"/>
      <c r="G86" s="478"/>
      <c r="H86" s="478"/>
    </row>
    <row r="87" spans="2:9" ht="12.75" customHeight="1">
      <c r="B87" s="12"/>
      <c r="C87" s="12"/>
      <c r="D87" s="12"/>
    </row>
    <row r="88" spans="2:9" ht="12.75" customHeight="1">
      <c r="H88" s="8"/>
    </row>
    <row r="89" spans="2:9" ht="12.75" customHeight="1">
      <c r="H89" s="8"/>
    </row>
    <row r="90" spans="2:9" ht="12.75" customHeight="1"/>
    <row r="91" spans="2:9" ht="12.75" customHeight="1"/>
    <row r="92" spans="2:9" ht="12.75" customHeight="1"/>
  </sheetData>
  <sheetProtection formatCells="0" formatColumns="0" formatRows="0" insertColumns="0" insertRows="0" insertHyperlinks="0" deleteColumns="0" deleteRows="0" sort="0" autoFilter="0" pivotTables="0"/>
  <customSheetViews>
    <customSheetView guid="{306A951E-DF6F-4986-B65D-D729B3E073A8}" showGridLines="0" fitToPage="1" hiddenRows="1" showRuler="0">
      <selection activeCell="A6" sqref="A6:C61"/>
      <pageMargins left="0.78740157499999996" right="0.78740157499999996" top="0.984251969" bottom="0.984251969" header="0.4921259845" footer="0.4921259845"/>
      <pageSetup paperSize="9" scale="18" orientation="portrait" r:id="rId1"/>
      <headerFooter alignWithMargins="0"/>
    </customSheetView>
    <customSheetView guid="{A6523D42-A74A-4531-8D44-6B22F0B3352B}" showPageBreaks="1" showGridLines="0" fitToPage="1" printArea="1" showRuler="0" topLeftCell="A22">
      <selection activeCell="A65" sqref="A65"/>
      <pageMargins left="0.78740157499999996" right="0.78740157499999996" top="0.984251969" bottom="0.984251969" header="0.4921259845" footer="0.4921259845"/>
      <pageSetup paperSize="9" scale="97" orientation="portrait" r:id="rId2"/>
      <headerFooter alignWithMargins="0"/>
    </customSheetView>
    <customSheetView guid="{BD56928B-4709-48D3-B9BC-BE4273BF11C9}" showGridLines="0" fitToPage="1" hiddenRows="1" showRuler="0">
      <selection activeCell="E22" sqref="E22"/>
      <pageMargins left="0.78740157499999996" right="0.78740157499999996" top="0.984251969" bottom="0.984251969" header="0.4921259845" footer="0.4921259845"/>
      <pageSetup paperSize="9" scale="18" orientation="portrait" r:id="rId3"/>
      <headerFooter alignWithMargins="0"/>
    </customSheetView>
    <customSheetView guid="{F63FFA50-AD3A-44DA-89DA-A99A60484418}" showGridLines="0" fitToPage="1" hiddenRows="1" showRuler="0">
      <selection activeCell="C20" sqref="C20"/>
      <pageMargins left="0.78740157499999996" right="0.78740157499999996" top="0.984251969" bottom="0.984251969" header="0.4921259845" footer="0.4921259845"/>
      <pageSetup paperSize="9" scale="18" orientation="portrait" r:id="rId4"/>
      <headerFooter alignWithMargins="0"/>
    </customSheetView>
  </customSheetViews>
  <mergeCells count="2">
    <mergeCell ref="E77:H77"/>
    <mergeCell ref="E86:H86"/>
  </mergeCells>
  <phoneticPr fontId="1" type="noConversion"/>
  <pageMargins left="0.78740157499999996" right="0.78740157499999996" top="0.984251969" bottom="0.984251969" header="0.4921259845" footer="0.4921259845"/>
  <pageSetup paperSize="9" scale="66" orientation="portrait" r:id="rId5"/>
  <headerFooter alignWithMargins="0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showGridLines="0" zoomScaleNormal="100" workbookViewId="0">
      <selection activeCell="L38" sqref="L38"/>
    </sheetView>
  </sheetViews>
  <sheetFormatPr baseColWidth="10" defaultColWidth="11.42578125" defaultRowHeight="12.75"/>
  <cols>
    <col min="1" max="1" width="3.7109375" style="9" customWidth="1"/>
    <col min="2" max="2" width="27.42578125" style="9" customWidth="1"/>
    <col min="3" max="4" width="1.7109375" style="9" customWidth="1"/>
    <col min="5" max="5" width="17.7109375" style="9" customWidth="1"/>
    <col min="6" max="6" width="1.7109375" style="9" customWidth="1"/>
    <col min="7" max="7" width="17.7109375" style="9" customWidth="1"/>
    <col min="8" max="8" width="1.7109375" style="9" customWidth="1"/>
    <col min="9" max="9" width="17.7109375" style="9" customWidth="1"/>
    <col min="10" max="10" width="1.7109375" style="9" customWidth="1"/>
    <col min="11" max="11" width="17.7109375" style="9" customWidth="1"/>
    <col min="12" max="12" width="1.7109375" style="9" customWidth="1"/>
    <col min="13" max="13" width="8.28515625" style="9" bestFit="1" customWidth="1"/>
    <col min="14" max="16384" width="11.42578125" style="9"/>
  </cols>
  <sheetData>
    <row r="1" spans="1:12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2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1:12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</row>
    <row r="4" spans="1:12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1:12" ht="12.6" customHeight="1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</row>
    <row r="7" spans="1:12" ht="12.6" customHeight="1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</row>
    <row r="8" spans="1:12" ht="12.6" customHeight="1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</row>
    <row r="9" spans="1:12" ht="12.6" customHeight="1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</row>
    <row r="10" spans="1:12" ht="12.6" customHeight="1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</row>
    <row r="11" spans="1:12" ht="26.25">
      <c r="A11" s="164"/>
      <c r="B11" s="428" t="s">
        <v>193</v>
      </c>
      <c r="C11" s="165"/>
      <c r="D11" s="165"/>
      <c r="E11" s="164"/>
      <c r="F11" s="164"/>
      <c r="G11" s="164"/>
      <c r="H11" s="164"/>
      <c r="I11" s="164"/>
      <c r="J11" s="164"/>
      <c r="K11" s="164"/>
      <c r="L11" s="164"/>
    </row>
    <row r="12" spans="1:12" ht="12.75" customHeight="1">
      <c r="A12" s="164"/>
      <c r="B12" s="165"/>
      <c r="C12" s="165"/>
      <c r="D12" s="165"/>
      <c r="E12" s="164"/>
      <c r="F12" s="164"/>
      <c r="G12" s="164"/>
      <c r="H12" s="164"/>
      <c r="I12" s="164"/>
      <c r="J12" s="164"/>
      <c r="K12" s="164"/>
      <c r="L12" s="164"/>
    </row>
    <row r="13" spans="1:12" ht="12.75" customHeight="1">
      <c r="A13" s="164"/>
      <c r="B13" s="165"/>
      <c r="C13" s="165"/>
      <c r="D13" s="165"/>
      <c r="E13" s="164"/>
      <c r="F13" s="164"/>
      <c r="G13" s="164"/>
      <c r="H13" s="164"/>
      <c r="I13" s="164"/>
      <c r="J13" s="164"/>
      <c r="K13" s="164"/>
      <c r="L13" s="164"/>
    </row>
    <row r="14" spans="1:12">
      <c r="A14" s="164"/>
      <c r="B14" s="363" t="s">
        <v>223</v>
      </c>
      <c r="C14" s="363"/>
      <c r="D14" s="274"/>
      <c r="E14" s="274"/>
      <c r="F14" s="274"/>
      <c r="G14" s="274"/>
      <c r="H14" s="274"/>
      <c r="I14" s="274"/>
      <c r="J14" s="274"/>
      <c r="K14" s="274"/>
      <c r="L14" s="364"/>
    </row>
    <row r="15" spans="1:12" ht="5.45" customHeight="1">
      <c r="A15" s="164"/>
      <c r="B15" s="60"/>
      <c r="C15" s="60"/>
      <c r="D15" s="6"/>
      <c r="E15" s="6"/>
      <c r="F15" s="6"/>
      <c r="G15" s="6"/>
      <c r="H15" s="6"/>
      <c r="I15" s="6"/>
      <c r="J15" s="6"/>
      <c r="K15" s="6"/>
      <c r="L15" s="164"/>
    </row>
    <row r="16" spans="1:12">
      <c r="A16" s="164"/>
      <c r="C16" s="6"/>
      <c r="D16" s="49"/>
      <c r="E16" s="50" t="s">
        <v>213</v>
      </c>
      <c r="F16" s="365"/>
      <c r="G16" s="50" t="s">
        <v>210</v>
      </c>
      <c r="H16" s="50"/>
      <c r="I16" s="50" t="s">
        <v>78</v>
      </c>
      <c r="J16" s="50"/>
      <c r="K16" s="50" t="s">
        <v>8</v>
      </c>
      <c r="L16" s="367"/>
    </row>
    <row r="17" spans="1:12">
      <c r="A17" s="164"/>
      <c r="B17" s="47" t="s">
        <v>178</v>
      </c>
      <c r="C17" s="6"/>
      <c r="D17" s="53"/>
      <c r="E17" s="168" t="s">
        <v>211</v>
      </c>
      <c r="F17" s="167"/>
      <c r="G17" s="168" t="s">
        <v>211</v>
      </c>
      <c r="H17" s="166"/>
      <c r="I17" s="168" t="s">
        <v>26</v>
      </c>
      <c r="J17" s="166"/>
      <c r="K17" s="168" t="s">
        <v>70</v>
      </c>
      <c r="L17" s="368"/>
    </row>
    <row r="18" spans="1:12">
      <c r="A18" s="164"/>
      <c r="B18" s="65" t="s">
        <v>224</v>
      </c>
      <c r="C18" s="6"/>
      <c r="D18" s="53"/>
      <c r="E18" s="443">
        <v>2819400</v>
      </c>
      <c r="F18" s="35"/>
      <c r="G18" s="63">
        <v>148373</v>
      </c>
      <c r="H18" s="35"/>
      <c r="I18" s="443">
        <v>14812</v>
      </c>
      <c r="J18" s="35"/>
      <c r="K18" s="443">
        <v>9364</v>
      </c>
      <c r="L18" s="368"/>
    </row>
    <row r="19" spans="1:12">
      <c r="A19" s="164"/>
      <c r="B19" s="56" t="s">
        <v>225</v>
      </c>
      <c r="C19" s="6"/>
      <c r="D19" s="53"/>
      <c r="E19" s="64">
        <v>737658</v>
      </c>
      <c r="F19" s="35"/>
      <c r="G19" s="64">
        <v>106737</v>
      </c>
      <c r="H19" s="35"/>
      <c r="I19" s="64">
        <v>76160</v>
      </c>
      <c r="J19" s="35"/>
      <c r="K19" s="64">
        <v>24201</v>
      </c>
      <c r="L19" s="368"/>
    </row>
    <row r="20" spans="1:12">
      <c r="A20" s="164"/>
      <c r="B20" s="56" t="s">
        <v>226</v>
      </c>
      <c r="C20" s="6"/>
      <c r="D20" s="53"/>
      <c r="E20" s="64">
        <v>256129</v>
      </c>
      <c r="F20" s="35"/>
      <c r="G20" s="64">
        <v>612471</v>
      </c>
      <c r="H20" s="35"/>
      <c r="I20" s="64">
        <v>64547</v>
      </c>
      <c r="J20" s="35"/>
      <c r="K20" s="64" t="s">
        <v>62</v>
      </c>
      <c r="L20" s="368"/>
    </row>
    <row r="21" spans="1:12">
      <c r="A21" s="164"/>
      <c r="B21" s="56" t="s">
        <v>59</v>
      </c>
      <c r="C21" s="6"/>
      <c r="D21" s="53"/>
      <c r="E21" s="64">
        <v>87198</v>
      </c>
      <c r="F21" s="35"/>
      <c r="G21" s="64">
        <v>2608</v>
      </c>
      <c r="H21" s="35"/>
      <c r="I21" s="64">
        <v>11263</v>
      </c>
      <c r="J21" s="35"/>
      <c r="K21" s="64">
        <v>141</v>
      </c>
      <c r="L21" s="368"/>
    </row>
    <row r="22" spans="1:12">
      <c r="A22" s="164"/>
      <c r="B22" s="56" t="s">
        <v>22</v>
      </c>
      <c r="C22" s="6"/>
      <c r="D22" s="53"/>
      <c r="E22" s="64">
        <v>2375</v>
      </c>
      <c r="F22" s="35"/>
      <c r="G22" s="64">
        <v>24017</v>
      </c>
      <c r="H22" s="35"/>
      <c r="I22" s="64">
        <v>13898</v>
      </c>
      <c r="J22" s="35"/>
      <c r="K22" s="64" t="s">
        <v>62</v>
      </c>
      <c r="L22" s="368"/>
    </row>
    <row r="23" spans="1:12">
      <c r="A23" s="164"/>
      <c r="B23" s="56" t="s">
        <v>29</v>
      </c>
      <c r="C23" s="6"/>
      <c r="D23" s="53"/>
      <c r="E23" s="228" t="s">
        <v>62</v>
      </c>
      <c r="F23" s="35"/>
      <c r="G23" s="147">
        <v>-894206</v>
      </c>
      <c r="H23" s="35"/>
      <c r="I23" s="228" t="s">
        <v>62</v>
      </c>
      <c r="J23" s="35"/>
      <c r="K23" s="228" t="s">
        <v>62</v>
      </c>
      <c r="L23" s="368"/>
    </row>
    <row r="24" spans="1:12" ht="12.75" customHeight="1">
      <c r="A24" s="164"/>
      <c r="B24" s="59"/>
      <c r="C24" s="60"/>
      <c r="D24" s="66"/>
      <c r="E24" s="371">
        <v>3902760</v>
      </c>
      <c r="F24" s="170"/>
      <c r="G24" s="271" t="s">
        <v>62</v>
      </c>
      <c r="H24" s="171"/>
      <c r="I24" s="371">
        <f>SUM(I18:I23)</f>
        <v>180680</v>
      </c>
      <c r="J24" s="171"/>
      <c r="K24" s="371">
        <f>SUM(K18:K23)</f>
        <v>33706</v>
      </c>
      <c r="L24" s="368"/>
    </row>
    <row r="25" spans="1:12">
      <c r="A25" s="164"/>
      <c r="B25" s="6"/>
      <c r="C25" s="6"/>
      <c r="D25" s="53"/>
      <c r="E25" s="6"/>
      <c r="F25" s="6"/>
      <c r="G25" s="6"/>
      <c r="H25" s="6"/>
      <c r="I25" s="6"/>
      <c r="J25" s="6"/>
      <c r="K25" s="6"/>
      <c r="L25" s="368"/>
    </row>
    <row r="26" spans="1:12">
      <c r="A26" s="164"/>
      <c r="B26" s="6"/>
      <c r="C26" s="6"/>
      <c r="D26" s="53"/>
      <c r="E26" s="6"/>
      <c r="F26" s="6"/>
      <c r="G26" s="6"/>
      <c r="H26" s="6"/>
      <c r="I26" s="6"/>
      <c r="J26" s="6"/>
      <c r="K26" s="6"/>
      <c r="L26" s="368"/>
    </row>
    <row r="27" spans="1:12">
      <c r="A27" s="164"/>
      <c r="C27" s="6"/>
      <c r="D27" s="53"/>
      <c r="E27" s="166" t="s">
        <v>79</v>
      </c>
      <c r="F27" s="167"/>
      <c r="G27" s="166" t="s">
        <v>14</v>
      </c>
      <c r="H27" s="167"/>
      <c r="I27" s="166" t="s">
        <v>92</v>
      </c>
      <c r="J27" s="166"/>
      <c r="K27" s="166" t="s">
        <v>31</v>
      </c>
      <c r="L27" s="368"/>
    </row>
    <row r="28" spans="1:12">
      <c r="A28" s="164"/>
      <c r="B28" s="6"/>
      <c r="C28" s="6"/>
      <c r="D28" s="53"/>
      <c r="E28" s="166" t="s">
        <v>84</v>
      </c>
      <c r="F28" s="167"/>
      <c r="G28" s="167"/>
      <c r="H28" s="167"/>
      <c r="I28" s="166" t="s">
        <v>7</v>
      </c>
      <c r="J28" s="166"/>
      <c r="K28" s="166"/>
      <c r="L28" s="368"/>
    </row>
    <row r="29" spans="1:12">
      <c r="A29" s="164"/>
      <c r="B29" s="6"/>
      <c r="C29" s="6"/>
      <c r="D29" s="53"/>
      <c r="E29" s="166" t="s">
        <v>71</v>
      </c>
      <c r="F29" s="167"/>
      <c r="G29" s="167"/>
      <c r="H29" s="167"/>
      <c r="I29" s="166"/>
      <c r="J29" s="166"/>
      <c r="K29" s="166"/>
      <c r="L29" s="368"/>
    </row>
    <row r="30" spans="1:12">
      <c r="A30" s="164"/>
      <c r="B30" s="47" t="s">
        <v>178</v>
      </c>
      <c r="C30" s="6"/>
      <c r="D30" s="53"/>
      <c r="E30" s="168" t="s">
        <v>21</v>
      </c>
      <c r="F30" s="167"/>
      <c r="G30" s="172"/>
      <c r="H30" s="167"/>
      <c r="I30" s="168"/>
      <c r="J30" s="166"/>
      <c r="K30" s="168"/>
      <c r="L30" s="368"/>
    </row>
    <row r="31" spans="1:12">
      <c r="A31" s="164"/>
      <c r="B31" s="65" t="s">
        <v>224</v>
      </c>
      <c r="C31" s="6"/>
      <c r="D31" s="53"/>
      <c r="E31" s="96">
        <v>6488</v>
      </c>
      <c r="F31" s="173"/>
      <c r="G31" s="443">
        <v>46657</v>
      </c>
      <c r="H31" s="169"/>
      <c r="I31" s="96">
        <v>-1915</v>
      </c>
      <c r="J31" s="173"/>
      <c r="K31" s="443">
        <v>29542</v>
      </c>
      <c r="L31" s="368"/>
    </row>
    <row r="32" spans="1:12">
      <c r="A32" s="164"/>
      <c r="B32" s="56" t="s">
        <v>225</v>
      </c>
      <c r="C32" s="6"/>
      <c r="D32" s="53"/>
      <c r="E32" s="96">
        <v>3040</v>
      </c>
      <c r="F32" s="173"/>
      <c r="G32" s="96">
        <v>89596</v>
      </c>
      <c r="H32" s="169"/>
      <c r="I32" s="96">
        <v>4159</v>
      </c>
      <c r="J32" s="173"/>
      <c r="K32" s="64">
        <v>81244</v>
      </c>
      <c r="L32" s="368"/>
    </row>
    <row r="33" spans="1:12">
      <c r="A33" s="164"/>
      <c r="B33" s="56" t="s">
        <v>226</v>
      </c>
      <c r="C33" s="6"/>
      <c r="D33" s="53"/>
      <c r="E33" s="96">
        <v>14213</v>
      </c>
      <c r="F33" s="173"/>
      <c r="G33" s="64">
        <v>62545</v>
      </c>
      <c r="H33" s="169"/>
      <c r="I33" s="96">
        <v>-11549</v>
      </c>
      <c r="J33" s="173"/>
      <c r="K33" s="64">
        <v>156772</v>
      </c>
      <c r="L33" s="368"/>
    </row>
    <row r="34" spans="1:12">
      <c r="A34" s="164"/>
      <c r="B34" s="56" t="s">
        <v>59</v>
      </c>
      <c r="C34" s="6"/>
      <c r="D34" s="53"/>
      <c r="E34" s="96">
        <v>2198</v>
      </c>
      <c r="F34" s="173"/>
      <c r="G34" s="64">
        <v>25357</v>
      </c>
      <c r="H34" s="169"/>
      <c r="I34" s="64">
        <v>9183</v>
      </c>
      <c r="J34" s="173"/>
      <c r="K34" s="64">
        <v>10525</v>
      </c>
      <c r="L34" s="368"/>
    </row>
    <row r="35" spans="1:12">
      <c r="A35" s="164"/>
      <c r="B35" s="56" t="s">
        <v>22</v>
      </c>
      <c r="C35" s="6"/>
      <c r="D35" s="53"/>
      <c r="E35" s="96">
        <v>1529</v>
      </c>
      <c r="F35" s="173"/>
      <c r="G35" s="64">
        <v>3776</v>
      </c>
      <c r="H35" s="169"/>
      <c r="I35" s="64">
        <v>12</v>
      </c>
      <c r="J35" s="173"/>
      <c r="K35" s="64">
        <v>11495</v>
      </c>
      <c r="L35" s="368"/>
    </row>
    <row r="36" spans="1:12">
      <c r="A36" s="164"/>
      <c r="B36" s="56" t="s">
        <v>29</v>
      </c>
      <c r="C36" s="6"/>
      <c r="D36" s="53"/>
      <c r="E36" s="263" t="s">
        <v>62</v>
      </c>
      <c r="F36" s="169"/>
      <c r="G36" s="261" t="s">
        <v>62</v>
      </c>
      <c r="H36" s="169"/>
      <c r="I36" s="261" t="s">
        <v>62</v>
      </c>
      <c r="J36" s="173"/>
      <c r="K36" s="261" t="s">
        <v>62</v>
      </c>
      <c r="L36" s="368"/>
    </row>
    <row r="37" spans="1:12" ht="12.75" customHeight="1">
      <c r="A37" s="164"/>
      <c r="B37" s="59"/>
      <c r="C37" s="60"/>
      <c r="D37" s="81"/>
      <c r="E37" s="258">
        <v>27468</v>
      </c>
      <c r="F37" s="366"/>
      <c r="G37" s="258">
        <f>SUM(G31:G36)</f>
        <v>227931</v>
      </c>
      <c r="H37" s="366"/>
      <c r="I37" s="475">
        <f>SUM(I31:I36)</f>
        <v>-110</v>
      </c>
      <c r="J37" s="366"/>
      <c r="K37" s="258">
        <f>SUM(K31:K36)</f>
        <v>289578</v>
      </c>
      <c r="L37" s="369"/>
    </row>
    <row r="38" spans="1:12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</row>
    <row r="39" spans="1:12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</row>
    <row r="40" spans="1:12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</row>
    <row r="41" spans="1:12">
      <c r="A41" s="164"/>
      <c r="B41" s="363" t="s">
        <v>289</v>
      </c>
      <c r="C41" s="363"/>
      <c r="D41" s="274"/>
      <c r="E41" s="274"/>
      <c r="F41" s="274"/>
      <c r="G41" s="274"/>
      <c r="H41" s="274"/>
      <c r="I41" s="274"/>
      <c r="J41" s="274"/>
      <c r="K41" s="274"/>
      <c r="L41" s="164"/>
    </row>
    <row r="42" spans="1:12">
      <c r="A42" s="164"/>
      <c r="B42" s="6"/>
      <c r="C42" s="6"/>
      <c r="D42" s="6"/>
      <c r="E42" s="109" t="s">
        <v>213</v>
      </c>
      <c r="F42" s="174"/>
      <c r="G42" s="109" t="s">
        <v>210</v>
      </c>
      <c r="H42" s="109"/>
      <c r="I42" s="109" t="s">
        <v>78</v>
      </c>
      <c r="J42" s="109"/>
      <c r="K42" s="109" t="s">
        <v>80</v>
      </c>
      <c r="L42" s="164"/>
    </row>
    <row r="43" spans="1:12" ht="13.5">
      <c r="A43" s="164"/>
      <c r="B43" s="47" t="s">
        <v>178</v>
      </c>
      <c r="C43" s="6"/>
      <c r="D43" s="6"/>
      <c r="E43" s="90" t="s">
        <v>211</v>
      </c>
      <c r="F43" s="174"/>
      <c r="G43" s="90" t="s">
        <v>212</v>
      </c>
      <c r="H43" s="109"/>
      <c r="I43" s="90" t="s">
        <v>26</v>
      </c>
      <c r="J43" s="109"/>
      <c r="K43" s="90" t="s">
        <v>26</v>
      </c>
      <c r="L43" s="164"/>
    </row>
    <row r="44" spans="1:12">
      <c r="A44" s="164"/>
      <c r="B44" s="65" t="s">
        <v>224</v>
      </c>
      <c r="C44" s="6"/>
      <c r="D44" s="6"/>
      <c r="E44" s="443">
        <v>2965173</v>
      </c>
      <c r="F44" s="35"/>
      <c r="G44" s="63">
        <v>177230</v>
      </c>
      <c r="H44" s="35"/>
      <c r="I44" s="443">
        <v>15940</v>
      </c>
      <c r="J44" s="35"/>
      <c r="K44" s="443">
        <v>771</v>
      </c>
      <c r="L44" s="164"/>
    </row>
    <row r="45" spans="1:12">
      <c r="A45" s="164"/>
      <c r="B45" s="56" t="s">
        <v>225</v>
      </c>
      <c r="C45" s="6"/>
      <c r="D45" s="6"/>
      <c r="E45" s="64">
        <v>670245</v>
      </c>
      <c r="F45" s="35"/>
      <c r="G45" s="64">
        <v>94897</v>
      </c>
      <c r="H45" s="35"/>
      <c r="I45" s="64">
        <v>72237</v>
      </c>
      <c r="J45" s="35"/>
      <c r="K45" s="64">
        <v>1794</v>
      </c>
      <c r="L45" s="164"/>
    </row>
    <row r="46" spans="1:12">
      <c r="A46" s="164"/>
      <c r="B46" s="56" t="s">
        <v>226</v>
      </c>
      <c r="C46" s="6"/>
      <c r="D46" s="6"/>
      <c r="E46" s="64">
        <v>267073</v>
      </c>
      <c r="F46" s="35"/>
      <c r="G46" s="64">
        <v>672085</v>
      </c>
      <c r="H46" s="35"/>
      <c r="I46" s="64">
        <v>66100</v>
      </c>
      <c r="J46" s="35"/>
      <c r="K46" s="64" t="s">
        <v>62</v>
      </c>
      <c r="L46" s="164"/>
    </row>
    <row r="47" spans="1:12">
      <c r="A47" s="164"/>
      <c r="B47" s="56" t="s">
        <v>59</v>
      </c>
      <c r="C47" s="6"/>
      <c r="D47" s="6"/>
      <c r="E47" s="64">
        <v>103937</v>
      </c>
      <c r="F47" s="35"/>
      <c r="G47" s="64">
        <v>3646</v>
      </c>
      <c r="H47" s="35"/>
      <c r="I47" s="64">
        <v>11207</v>
      </c>
      <c r="J47" s="35"/>
      <c r="K47" s="64" t="s">
        <v>62</v>
      </c>
      <c r="L47" s="164"/>
    </row>
    <row r="48" spans="1:12">
      <c r="A48" s="164"/>
      <c r="B48" s="56" t="s">
        <v>22</v>
      </c>
      <c r="C48" s="6"/>
      <c r="D48" s="6"/>
      <c r="E48" s="64">
        <v>3088</v>
      </c>
      <c r="F48" s="35"/>
      <c r="G48" s="64">
        <v>25632</v>
      </c>
      <c r="H48" s="35"/>
      <c r="I48" s="64">
        <v>14699</v>
      </c>
      <c r="J48" s="35"/>
      <c r="K48" s="64" t="s">
        <v>62</v>
      </c>
      <c r="L48" s="164"/>
    </row>
    <row r="49" spans="1:12">
      <c r="A49" s="164"/>
      <c r="B49" s="56" t="s">
        <v>29</v>
      </c>
      <c r="C49" s="6"/>
      <c r="D49" s="6"/>
      <c r="E49" s="228" t="s">
        <v>62</v>
      </c>
      <c r="F49" s="35"/>
      <c r="G49" s="147">
        <v>-973490</v>
      </c>
      <c r="H49" s="35"/>
      <c r="I49" s="228" t="s">
        <v>62</v>
      </c>
      <c r="J49" s="35"/>
      <c r="K49" s="228" t="s">
        <v>62</v>
      </c>
      <c r="L49" s="164"/>
    </row>
    <row r="50" spans="1:12">
      <c r="A50" s="164"/>
      <c r="B50" s="59"/>
      <c r="C50" s="60"/>
      <c r="D50" s="60"/>
      <c r="E50" s="370">
        <f>SUM(E44:E49)</f>
        <v>4009516</v>
      </c>
      <c r="F50" s="38"/>
      <c r="G50" s="370" t="s">
        <v>62</v>
      </c>
      <c r="H50" s="38"/>
      <c r="I50" s="370">
        <f>SUM(I44:I49)</f>
        <v>180183</v>
      </c>
      <c r="J50" s="175"/>
      <c r="K50" s="370">
        <f>SUM(K44:K49)</f>
        <v>2565</v>
      </c>
      <c r="L50" s="164"/>
    </row>
    <row r="51" spans="1:12">
      <c r="A51" s="164"/>
      <c r="B51" s="6"/>
      <c r="C51" s="6"/>
      <c r="D51" s="6"/>
      <c r="E51" s="6"/>
      <c r="F51" s="6"/>
      <c r="G51" s="6"/>
      <c r="H51" s="6"/>
      <c r="I51" s="6"/>
      <c r="J51" s="6"/>
      <c r="K51" s="6"/>
      <c r="L51" s="164"/>
    </row>
    <row r="52" spans="1:12">
      <c r="A52" s="164"/>
      <c r="B52" s="6"/>
      <c r="C52" s="6"/>
      <c r="D52" s="6"/>
      <c r="E52" s="6"/>
      <c r="F52" s="6"/>
      <c r="G52" s="6"/>
      <c r="H52" s="6"/>
      <c r="I52" s="6"/>
      <c r="J52" s="6"/>
      <c r="K52" s="6"/>
      <c r="L52" s="164"/>
    </row>
    <row r="53" spans="1:12" ht="13.5">
      <c r="A53" s="164"/>
      <c r="B53" s="6"/>
      <c r="C53" s="6"/>
      <c r="D53" s="6"/>
      <c r="E53" s="109" t="s">
        <v>79</v>
      </c>
      <c r="F53" s="174"/>
      <c r="G53" s="109" t="s">
        <v>14</v>
      </c>
      <c r="H53" s="174"/>
      <c r="I53" s="109" t="s">
        <v>92</v>
      </c>
      <c r="J53" s="109"/>
      <c r="K53" s="109" t="s">
        <v>148</v>
      </c>
      <c r="L53" s="164"/>
    </row>
    <row r="54" spans="1:12" ht="13.5">
      <c r="A54" s="164"/>
      <c r="B54" s="6"/>
      <c r="C54" s="6"/>
      <c r="D54" s="6"/>
      <c r="E54" s="109" t="s">
        <v>84</v>
      </c>
      <c r="F54" s="174"/>
      <c r="G54" s="109"/>
      <c r="H54" s="174"/>
      <c r="I54" s="109" t="s">
        <v>147</v>
      </c>
      <c r="J54" s="109"/>
      <c r="K54" s="109"/>
      <c r="L54" s="164"/>
    </row>
    <row r="55" spans="1:12">
      <c r="A55" s="164"/>
      <c r="B55" s="6"/>
      <c r="C55" s="6"/>
      <c r="D55" s="6"/>
      <c r="E55" s="109" t="s">
        <v>71</v>
      </c>
      <c r="F55" s="174"/>
      <c r="G55" s="174"/>
      <c r="H55" s="174"/>
      <c r="I55" s="164"/>
      <c r="J55" s="109"/>
      <c r="K55" s="109"/>
      <c r="L55" s="164"/>
    </row>
    <row r="56" spans="1:12" ht="13.5">
      <c r="A56" s="164"/>
      <c r="B56" s="47" t="s">
        <v>178</v>
      </c>
      <c r="C56" s="6"/>
      <c r="D56" s="6"/>
      <c r="E56" s="90" t="s">
        <v>149</v>
      </c>
      <c r="F56" s="174"/>
      <c r="G56" s="176"/>
      <c r="H56" s="174"/>
      <c r="I56" s="90"/>
      <c r="J56" s="109"/>
      <c r="K56" s="90"/>
      <c r="L56" s="164"/>
    </row>
    <row r="57" spans="1:12">
      <c r="A57" s="164"/>
      <c r="B57" s="65" t="s">
        <v>224</v>
      </c>
      <c r="C57" s="6"/>
      <c r="D57" s="6"/>
      <c r="E57" s="96">
        <v>14803</v>
      </c>
      <c r="F57" s="173"/>
      <c r="G57" s="443">
        <v>42478</v>
      </c>
      <c r="H57" s="169"/>
      <c r="I57" s="96">
        <v>-4668</v>
      </c>
      <c r="J57" s="173"/>
      <c r="K57" s="443">
        <v>24786</v>
      </c>
      <c r="L57" s="164"/>
    </row>
    <row r="58" spans="1:12">
      <c r="A58" s="164"/>
      <c r="B58" s="56" t="s">
        <v>225</v>
      </c>
      <c r="C58" s="6"/>
      <c r="D58" s="6"/>
      <c r="E58" s="96">
        <v>-241</v>
      </c>
      <c r="F58" s="173"/>
      <c r="G58" s="96">
        <v>87047</v>
      </c>
      <c r="H58" s="169"/>
      <c r="I58" s="64">
        <v>3420</v>
      </c>
      <c r="J58" s="173"/>
      <c r="K58" s="64">
        <v>20952</v>
      </c>
      <c r="L58" s="164"/>
    </row>
    <row r="59" spans="1:12">
      <c r="A59" s="164"/>
      <c r="B59" s="56" t="s">
        <v>226</v>
      </c>
      <c r="C59" s="6"/>
      <c r="D59" s="6"/>
      <c r="E59" s="96">
        <v>3067</v>
      </c>
      <c r="F59" s="173"/>
      <c r="G59" s="64">
        <v>68466</v>
      </c>
      <c r="H59" s="169"/>
      <c r="I59" s="64">
        <v>2792</v>
      </c>
      <c r="J59" s="173"/>
      <c r="K59" s="64">
        <v>128656</v>
      </c>
      <c r="L59" s="164"/>
    </row>
    <row r="60" spans="1:12">
      <c r="A60" s="164"/>
      <c r="B60" s="56" t="s">
        <v>59</v>
      </c>
      <c r="C60" s="6"/>
      <c r="D60" s="6"/>
      <c r="E60" s="96" t="s">
        <v>62</v>
      </c>
      <c r="F60" s="173"/>
      <c r="G60" s="64">
        <v>24192</v>
      </c>
      <c r="H60" s="169"/>
      <c r="I60" s="64">
        <v>9842</v>
      </c>
      <c r="J60" s="173"/>
      <c r="K60" s="64">
        <v>6983</v>
      </c>
      <c r="L60" s="164"/>
    </row>
    <row r="61" spans="1:12">
      <c r="A61" s="164"/>
      <c r="B61" s="56" t="s">
        <v>22</v>
      </c>
      <c r="C61" s="6"/>
      <c r="D61" s="6"/>
      <c r="E61" s="96">
        <v>6889</v>
      </c>
      <c r="F61" s="173"/>
      <c r="G61" s="64">
        <v>2158</v>
      </c>
      <c r="H61" s="169"/>
      <c r="I61" s="64">
        <v>556</v>
      </c>
      <c r="J61" s="173"/>
      <c r="K61" s="64">
        <v>12087</v>
      </c>
      <c r="L61" s="164"/>
    </row>
    <row r="62" spans="1:12">
      <c r="A62" s="164"/>
      <c r="B62" s="56" t="s">
        <v>29</v>
      </c>
      <c r="C62" s="6"/>
      <c r="D62" s="6"/>
      <c r="E62" s="263" t="s">
        <v>62</v>
      </c>
      <c r="F62" s="169"/>
      <c r="G62" s="261">
        <v>51</v>
      </c>
      <c r="H62" s="169"/>
      <c r="I62" s="261" t="s">
        <v>62</v>
      </c>
      <c r="J62" s="173"/>
      <c r="K62" s="261" t="s">
        <v>62</v>
      </c>
      <c r="L62" s="164"/>
    </row>
    <row r="63" spans="1:12">
      <c r="A63" s="164"/>
      <c r="B63" s="59"/>
      <c r="C63" s="60"/>
      <c r="D63" s="60"/>
      <c r="E63" s="370">
        <f>SUM(E57:E62)</f>
        <v>24518</v>
      </c>
      <c r="F63" s="175"/>
      <c r="G63" s="370">
        <f>SUM(G57:G62)</f>
        <v>224392</v>
      </c>
      <c r="H63" s="175"/>
      <c r="I63" s="370">
        <f>SUM(I57:I62)</f>
        <v>11942</v>
      </c>
      <c r="J63" s="175"/>
      <c r="K63" s="370">
        <f>SUM(K57:K62)</f>
        <v>193464</v>
      </c>
      <c r="L63" s="164"/>
    </row>
    <row r="64" spans="1:12">
      <c r="A64" s="164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</row>
    <row r="65" spans="1:12">
      <c r="A65" s="164"/>
      <c r="B65" s="86"/>
      <c r="C65" s="86"/>
      <c r="D65" s="164"/>
      <c r="E65" s="164"/>
      <c r="F65" s="177"/>
      <c r="G65" s="177"/>
      <c r="H65" s="164"/>
      <c r="I65" s="164"/>
      <c r="J65" s="164"/>
      <c r="K65" s="164"/>
      <c r="L65" s="164"/>
    </row>
    <row r="66" spans="1:12">
      <c r="A66" s="164"/>
      <c r="B66" s="86"/>
      <c r="C66" s="86"/>
      <c r="D66" s="164"/>
      <c r="E66" s="164"/>
      <c r="F66" s="164"/>
      <c r="G66" s="164"/>
      <c r="H66" s="164"/>
      <c r="I66" s="164"/>
      <c r="J66" s="164"/>
      <c r="K66" s="164"/>
      <c r="L66" s="164"/>
    </row>
  </sheetData>
  <customSheetViews>
    <customSheetView guid="{306A951E-DF6F-4986-B65D-D729B3E073A8}" showRuler="0" topLeftCell="A28">
      <selection activeCell="P14" sqref="P14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  <customSheetView guid="{A6523D42-A74A-4531-8D44-6B22F0B3352B}" showPageBreaks="1" showRuler="0" topLeftCell="A17">
      <selection activeCell="B27" sqref="B27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  <customSheetView guid="{BD56928B-4709-48D3-B9BC-BE4273BF11C9}" showRuler="0" topLeftCell="A4">
      <selection activeCell="H17" sqref="H17"/>
      <pageMargins left="0.78740157499999996" right="0.78740157499999996" top="0.984251969" bottom="0.984251969" header="0.4921259845" footer="0.4921259845"/>
      <pageSetup paperSize="9" orientation="portrait" r:id="rId3"/>
      <headerFooter alignWithMargins="0"/>
    </customSheetView>
    <customSheetView guid="{F63FFA50-AD3A-44DA-89DA-A99A60484418}" showRuler="0">
      <selection activeCell="L38" sqref="L38"/>
      <pageMargins left="0.78740157499999996" right="0.78740157499999996" top="0.984251969" bottom="0.984251969" header="0.4921259845" footer="0.4921259845"/>
      <pageSetup paperSize="9" orientation="portrait" r:id="rId4"/>
      <headerFooter alignWithMargins="0"/>
    </customSheetView>
  </customSheetViews>
  <phoneticPr fontId="1" type="noConversion"/>
  <pageMargins left="0.78740157499999996" right="0.78740157499999996" top="0.984251969" bottom="0.984251969" header="0.4921259845" footer="0.4921259845"/>
  <pageSetup paperSize="9" scale="54" fitToWidth="0" orientation="landscape" r:id="rId5"/>
  <headerFooter alignWithMargins="0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114"/>
  <sheetViews>
    <sheetView showGridLines="0" tabSelected="1" topLeftCell="A43" zoomScaleNormal="100" workbookViewId="0">
      <selection activeCell="A89" sqref="A89:XFD89"/>
    </sheetView>
  </sheetViews>
  <sheetFormatPr baseColWidth="10" defaultColWidth="11.42578125" defaultRowHeight="12"/>
  <cols>
    <col min="1" max="1" width="3.7109375" style="1" customWidth="1"/>
    <col min="2" max="2" width="50.7109375" style="1" customWidth="1"/>
    <col min="3" max="4" width="2.85546875" style="1" customWidth="1"/>
    <col min="5" max="5" width="9.5703125" style="1" customWidth="1"/>
    <col min="6" max="8" width="2.85546875" style="1" customWidth="1"/>
    <col min="9" max="9" width="9.5703125" style="1" customWidth="1"/>
    <col min="10" max="11" width="2.85546875" style="1" customWidth="1"/>
    <col min="12" max="12" width="9.5703125" style="1" customWidth="1"/>
    <col min="13" max="14" width="2.85546875" style="1" customWidth="1"/>
    <col min="15" max="15" width="9.5703125" style="1" customWidth="1"/>
    <col min="16" max="17" width="2.85546875" style="1" customWidth="1"/>
    <col min="18" max="18" width="9.7109375" style="1" customWidth="1"/>
    <col min="19" max="20" width="2.85546875" style="1" customWidth="1"/>
    <col min="21" max="21" width="9.7109375" style="1" customWidth="1"/>
    <col min="22" max="23" width="2.85546875" style="1" customWidth="1"/>
    <col min="24" max="24" width="9.7109375" style="1" customWidth="1"/>
    <col min="25" max="26" width="2.85546875" style="1" customWidth="1"/>
    <col min="27" max="27" width="9.7109375" style="1" customWidth="1"/>
    <col min="28" max="29" width="2.85546875" style="1" customWidth="1"/>
    <col min="30" max="30" width="9.7109375" style="1" customWidth="1"/>
    <col min="31" max="32" width="2.85546875" style="1" customWidth="1"/>
    <col min="33" max="33" width="9.7109375" style="1" customWidth="1"/>
    <col min="34" max="34" width="2.85546875" style="1" customWidth="1"/>
    <col min="35" max="16384" width="11.42578125" style="1"/>
  </cols>
  <sheetData>
    <row r="1" spans="2:34" ht="12.6" customHeight="1"/>
    <row r="2" spans="2:34" ht="12.6" customHeight="1"/>
    <row r="3" spans="2:34" ht="12.6" customHeight="1"/>
    <row r="4" spans="2:34" ht="12.6" customHeight="1"/>
    <row r="5" spans="2:34" ht="12.6" customHeight="1"/>
    <row r="6" spans="2:34" ht="12.6" customHeight="1"/>
    <row r="7" spans="2:34" ht="12.6" customHeight="1"/>
    <row r="8" spans="2:34" ht="12.6" customHeight="1"/>
    <row r="9" spans="2:34" ht="12.6" customHeight="1"/>
    <row r="10" spans="2:34" ht="12.6" customHeight="1"/>
    <row r="11" spans="2:34" ht="26.25">
      <c r="B11" s="426" t="s">
        <v>160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</row>
    <row r="12" spans="2:34" ht="12.6" customHeight="1"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</row>
    <row r="13" spans="2:34" ht="12.75" customHeight="1"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2:34" ht="12.75" customHeight="1">
      <c r="B14" s="363" t="s">
        <v>160</v>
      </c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</row>
    <row r="15" spans="2:34" ht="5.45" customHeight="1">
      <c r="B15" s="372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</row>
    <row r="16" spans="2:34" ht="12.75" customHeight="1">
      <c r="B16" s="178"/>
      <c r="C16" s="130"/>
      <c r="D16" s="238"/>
      <c r="E16" s="143" t="s">
        <v>214</v>
      </c>
      <c r="F16" s="259" t="s">
        <v>89</v>
      </c>
      <c r="G16" s="241"/>
      <c r="H16" s="205"/>
      <c r="I16" s="278" t="s">
        <v>185</v>
      </c>
      <c r="J16" s="441" t="s">
        <v>89</v>
      </c>
      <c r="K16" s="205"/>
      <c r="L16" s="90" t="s">
        <v>152</v>
      </c>
      <c r="M16" s="179" t="s">
        <v>89</v>
      </c>
      <c r="N16" s="205"/>
      <c r="O16" s="90" t="s">
        <v>153</v>
      </c>
      <c r="P16" s="179" t="s">
        <v>89</v>
      </c>
      <c r="Q16" s="205"/>
      <c r="R16" s="90" t="s">
        <v>154</v>
      </c>
      <c r="S16" s="179">
        <v>2</v>
      </c>
      <c r="T16" s="205"/>
      <c r="U16" s="90" t="s">
        <v>155</v>
      </c>
      <c r="V16" s="179">
        <v>2</v>
      </c>
      <c r="W16" s="130"/>
      <c r="X16" s="90" t="s">
        <v>156</v>
      </c>
      <c r="Y16" s="179">
        <v>2</v>
      </c>
      <c r="Z16" s="130"/>
      <c r="AA16" s="90" t="s">
        <v>157</v>
      </c>
      <c r="AB16" s="179">
        <v>2</v>
      </c>
      <c r="AC16" s="130"/>
      <c r="AD16" s="90" t="s">
        <v>158</v>
      </c>
      <c r="AE16" s="179">
        <v>2</v>
      </c>
      <c r="AF16" s="130"/>
      <c r="AG16" s="90" t="s">
        <v>159</v>
      </c>
      <c r="AH16" s="179">
        <v>2</v>
      </c>
    </row>
    <row r="17" spans="2:34" ht="12.75" customHeight="1">
      <c r="B17" s="442" t="s">
        <v>194</v>
      </c>
      <c r="C17" s="130"/>
      <c r="D17" s="239"/>
      <c r="E17" s="442"/>
      <c r="F17" s="442"/>
      <c r="G17" s="242"/>
      <c r="H17" s="130"/>
      <c r="I17" s="442"/>
      <c r="J17" s="442"/>
      <c r="K17" s="130"/>
      <c r="L17" s="442"/>
      <c r="M17" s="442"/>
      <c r="N17" s="130"/>
      <c r="O17" s="373"/>
      <c r="P17" s="274"/>
      <c r="Q17" s="6"/>
      <c r="R17" s="373"/>
      <c r="S17" s="274"/>
      <c r="T17" s="130"/>
      <c r="U17" s="373"/>
      <c r="V17" s="274"/>
      <c r="W17" s="130"/>
      <c r="X17" s="373"/>
      <c r="Y17" s="274"/>
      <c r="Z17" s="130"/>
      <c r="AA17" s="373"/>
      <c r="AB17" s="274"/>
      <c r="AC17" s="130"/>
      <c r="AD17" s="373"/>
      <c r="AE17" s="274"/>
      <c r="AF17" s="130"/>
      <c r="AG17" s="373"/>
      <c r="AH17" s="373"/>
    </row>
    <row r="18" spans="2:34" s="180" customFormat="1" ht="12.75" customHeight="1">
      <c r="B18" s="262" t="s">
        <v>72</v>
      </c>
      <c r="C18" s="181"/>
      <c r="D18" s="240"/>
      <c r="E18" s="443">
        <v>3903</v>
      </c>
      <c r="F18" s="432"/>
      <c r="G18" s="243"/>
      <c r="H18" s="181"/>
      <c r="I18" s="443">
        <v>4010</v>
      </c>
      <c r="J18" s="432"/>
      <c r="K18" s="181"/>
      <c r="L18" s="443">
        <v>4066</v>
      </c>
      <c r="M18" s="432"/>
      <c r="N18" s="181"/>
      <c r="O18" s="443">
        <v>3422</v>
      </c>
      <c r="P18" s="435"/>
      <c r="Q18" s="183"/>
      <c r="R18" s="443">
        <v>3717</v>
      </c>
      <c r="S18" s="435">
        <v>1</v>
      </c>
      <c r="U18" s="443" t="s">
        <v>75</v>
      </c>
      <c r="V18" s="435"/>
      <c r="W18" s="181"/>
      <c r="X18" s="443">
        <v>3895</v>
      </c>
      <c r="Y18" s="435"/>
      <c r="Z18" s="181"/>
      <c r="AA18" s="443">
        <v>3600</v>
      </c>
      <c r="AB18" s="435"/>
      <c r="AC18" s="181"/>
      <c r="AD18" s="443">
        <v>3359</v>
      </c>
      <c r="AE18" s="435"/>
      <c r="AF18" s="181"/>
      <c r="AG18" s="443">
        <v>3161</v>
      </c>
      <c r="AH18" s="435"/>
    </row>
    <row r="19" spans="2:34" ht="12.75" customHeight="1">
      <c r="B19" s="56" t="s">
        <v>49</v>
      </c>
      <c r="C19" s="6"/>
      <c r="D19" s="53"/>
      <c r="E19" s="64">
        <v>443</v>
      </c>
      <c r="F19" s="34"/>
      <c r="G19" s="243"/>
      <c r="H19" s="181"/>
      <c r="I19" s="64">
        <v>407</v>
      </c>
      <c r="J19" s="34"/>
      <c r="K19" s="181"/>
      <c r="L19" s="64">
        <v>425</v>
      </c>
      <c r="M19" s="34"/>
      <c r="N19" s="181"/>
      <c r="O19" s="64">
        <v>336</v>
      </c>
      <c r="P19" s="117"/>
      <c r="Q19" s="181"/>
      <c r="R19" s="64">
        <v>330</v>
      </c>
      <c r="S19" s="182">
        <v>1</v>
      </c>
      <c r="T19" s="180"/>
      <c r="U19" s="64">
        <v>376</v>
      </c>
      <c r="V19" s="117"/>
      <c r="W19" s="181"/>
      <c r="X19" s="64">
        <v>399</v>
      </c>
      <c r="Y19" s="117"/>
      <c r="Z19" s="181"/>
      <c r="AA19" s="64">
        <v>404</v>
      </c>
      <c r="AB19" s="117"/>
      <c r="AC19" s="181"/>
      <c r="AD19" s="64">
        <v>406</v>
      </c>
      <c r="AE19" s="117"/>
      <c r="AF19" s="181"/>
      <c r="AG19" s="64">
        <v>385</v>
      </c>
      <c r="AH19" s="64"/>
    </row>
    <row r="20" spans="2:34" s="184" customFormat="1" ht="12.75" customHeight="1">
      <c r="B20" s="56" t="s">
        <v>14</v>
      </c>
      <c r="C20" s="6"/>
      <c r="D20" s="53"/>
      <c r="E20" s="64">
        <v>228</v>
      </c>
      <c r="F20" s="34"/>
      <c r="G20" s="243"/>
      <c r="H20" s="181"/>
      <c r="I20" s="64">
        <v>224</v>
      </c>
      <c r="J20" s="34"/>
      <c r="K20" s="181"/>
      <c r="L20" s="64">
        <v>213</v>
      </c>
      <c r="M20" s="34"/>
      <c r="N20" s="181"/>
      <c r="O20" s="64">
        <v>175</v>
      </c>
      <c r="P20" s="117"/>
      <c r="Q20" s="181"/>
      <c r="R20" s="64">
        <v>170</v>
      </c>
      <c r="S20" s="182">
        <v>1</v>
      </c>
      <c r="T20" s="180"/>
      <c r="U20" s="64">
        <v>208</v>
      </c>
      <c r="V20" s="117"/>
      <c r="W20" s="181"/>
      <c r="X20" s="64">
        <v>223</v>
      </c>
      <c r="Y20" s="117"/>
      <c r="Z20" s="181"/>
      <c r="AA20" s="64">
        <v>242</v>
      </c>
      <c r="AB20" s="117"/>
      <c r="AC20" s="181"/>
      <c r="AD20" s="64">
        <v>243</v>
      </c>
      <c r="AE20" s="117"/>
      <c r="AF20" s="181"/>
      <c r="AG20" s="64">
        <v>239</v>
      </c>
      <c r="AH20" s="64"/>
    </row>
    <row r="21" spans="2:34" s="184" customFormat="1" ht="12.75" customHeight="1">
      <c r="B21" s="56" t="s">
        <v>50</v>
      </c>
      <c r="C21" s="6"/>
      <c r="D21" s="53"/>
      <c r="E21" s="64">
        <v>179</v>
      </c>
      <c r="F21" s="34"/>
      <c r="G21" s="243"/>
      <c r="H21" s="181"/>
      <c r="I21" s="64">
        <v>169</v>
      </c>
      <c r="J21" s="34"/>
      <c r="K21" s="181"/>
      <c r="L21" s="64">
        <v>139</v>
      </c>
      <c r="M21" s="34"/>
      <c r="N21" s="181"/>
      <c r="O21" s="64">
        <v>132</v>
      </c>
      <c r="P21" s="117"/>
      <c r="Q21" s="181"/>
      <c r="R21" s="64">
        <v>127</v>
      </c>
      <c r="S21" s="182">
        <v>1</v>
      </c>
      <c r="T21" s="180"/>
      <c r="U21" s="64">
        <v>143</v>
      </c>
      <c r="V21" s="117"/>
      <c r="W21" s="181"/>
      <c r="X21" s="64">
        <v>151</v>
      </c>
      <c r="Y21" s="117"/>
      <c r="Z21" s="181"/>
      <c r="AA21" s="64">
        <v>179</v>
      </c>
      <c r="AB21" s="117"/>
      <c r="AC21" s="181"/>
      <c r="AD21" s="64">
        <v>165</v>
      </c>
      <c r="AE21" s="117"/>
      <c r="AF21" s="181"/>
      <c r="AG21" s="64">
        <v>165</v>
      </c>
      <c r="AH21" s="64"/>
    </row>
    <row r="22" spans="2:34" s="184" customFormat="1" ht="12.75" customHeight="1">
      <c r="B22" s="123" t="s">
        <v>51</v>
      </c>
      <c r="C22" s="124"/>
      <c r="D22" s="125"/>
      <c r="E22" s="64">
        <v>111</v>
      </c>
      <c r="F22" s="34"/>
      <c r="G22" s="244"/>
      <c r="H22" s="185"/>
      <c r="I22" s="64">
        <v>107</v>
      </c>
      <c r="J22" s="34"/>
      <c r="K22" s="185"/>
      <c r="L22" s="64">
        <v>98</v>
      </c>
      <c r="M22" s="34"/>
      <c r="N22" s="185"/>
      <c r="O22" s="64">
        <v>92</v>
      </c>
      <c r="P22" s="182"/>
      <c r="Q22" s="183"/>
      <c r="R22" s="64">
        <v>93</v>
      </c>
      <c r="S22" s="182">
        <v>1</v>
      </c>
      <c r="T22" s="186"/>
      <c r="U22" s="64">
        <v>101</v>
      </c>
      <c r="V22" s="182"/>
      <c r="W22" s="185"/>
      <c r="X22" s="64">
        <v>98</v>
      </c>
      <c r="Y22" s="182"/>
      <c r="Z22" s="185"/>
      <c r="AA22" s="64">
        <v>125</v>
      </c>
      <c r="AB22" s="182"/>
      <c r="AC22" s="185"/>
      <c r="AD22" s="64">
        <v>105</v>
      </c>
      <c r="AE22" s="182"/>
      <c r="AF22" s="185"/>
      <c r="AG22" s="64">
        <v>112</v>
      </c>
      <c r="AH22" s="182"/>
    </row>
    <row r="23" spans="2:34" s="184" customFormat="1" ht="12.75" customHeight="1">
      <c r="B23" s="123" t="s">
        <v>52</v>
      </c>
      <c r="C23" s="124"/>
      <c r="D23" s="125"/>
      <c r="E23" s="64">
        <v>94</v>
      </c>
      <c r="F23" s="34"/>
      <c r="G23" s="244"/>
      <c r="H23" s="185"/>
      <c r="I23" s="64">
        <v>93</v>
      </c>
      <c r="J23" s="34"/>
      <c r="K23" s="185"/>
      <c r="L23" s="64">
        <v>95</v>
      </c>
      <c r="M23" s="34"/>
      <c r="N23" s="185"/>
      <c r="O23" s="64">
        <v>75</v>
      </c>
      <c r="P23" s="182"/>
      <c r="Q23" s="183"/>
      <c r="R23" s="64">
        <v>86</v>
      </c>
      <c r="S23" s="182">
        <v>1</v>
      </c>
      <c r="T23" s="186"/>
      <c r="U23" s="64">
        <v>85</v>
      </c>
      <c r="V23" s="182"/>
      <c r="W23" s="185"/>
      <c r="X23" s="64">
        <v>80</v>
      </c>
      <c r="Y23" s="182"/>
      <c r="Z23" s="185"/>
      <c r="AA23" s="64">
        <v>108</v>
      </c>
      <c r="AB23" s="182"/>
      <c r="AC23" s="185"/>
      <c r="AD23" s="64">
        <v>95</v>
      </c>
      <c r="AE23" s="182"/>
      <c r="AF23" s="185"/>
      <c r="AG23" s="64">
        <v>98</v>
      </c>
      <c r="AH23" s="182"/>
    </row>
    <row r="24" spans="2:34" s="420" customFormat="1" ht="12.75" customHeight="1">
      <c r="B24" s="421"/>
      <c r="C24" s="437"/>
      <c r="D24" s="421"/>
      <c r="E24" s="422"/>
      <c r="F24" s="423"/>
      <c r="G24" s="437"/>
      <c r="H24" s="421"/>
      <c r="I24" s="422"/>
      <c r="J24" s="423"/>
      <c r="K24" s="421"/>
      <c r="L24" s="422"/>
      <c r="M24" s="423"/>
      <c r="N24" s="421"/>
      <c r="O24" s="422"/>
      <c r="P24" s="424"/>
      <c r="Q24" s="424"/>
      <c r="R24" s="422"/>
      <c r="S24" s="424"/>
      <c r="T24" s="98"/>
      <c r="U24" s="422"/>
      <c r="V24" s="424"/>
      <c r="W24" s="98"/>
      <c r="X24" s="422"/>
      <c r="Y24" s="424"/>
      <c r="Z24" s="98"/>
      <c r="AA24" s="422"/>
      <c r="AB24" s="424"/>
      <c r="AC24" s="98"/>
      <c r="AD24" s="422"/>
      <c r="AE24" s="424"/>
      <c r="AF24" s="98"/>
      <c r="AG24" s="422"/>
      <c r="AH24" s="424"/>
    </row>
    <row r="25" spans="2:34" ht="12.75" customHeight="1">
      <c r="B25" s="363" t="s">
        <v>162</v>
      </c>
      <c r="C25" s="60"/>
      <c r="D25" s="66"/>
      <c r="E25" s="363"/>
      <c r="F25" s="363"/>
      <c r="G25" s="246"/>
      <c r="H25" s="60"/>
      <c r="I25" s="363"/>
      <c r="J25" s="363"/>
      <c r="K25" s="60"/>
      <c r="L25" s="363"/>
      <c r="M25" s="363"/>
      <c r="N25" s="60"/>
      <c r="O25" s="363"/>
      <c r="P25" s="363"/>
      <c r="Q25" s="6"/>
      <c r="R25" s="363"/>
      <c r="S25" s="363"/>
      <c r="T25" s="60"/>
      <c r="U25" s="363"/>
      <c r="V25" s="363"/>
      <c r="W25" s="60"/>
      <c r="X25" s="363"/>
      <c r="Y25" s="363"/>
      <c r="Z25" s="60"/>
      <c r="AA25" s="363"/>
      <c r="AB25" s="363"/>
      <c r="AC25" s="60"/>
      <c r="AD25" s="363"/>
      <c r="AE25" s="363"/>
      <c r="AF25" s="60"/>
      <c r="AG25" s="363"/>
      <c r="AH25" s="363"/>
    </row>
    <row r="26" spans="2:34" s="194" customFormat="1" ht="12.75" customHeight="1">
      <c r="B26" s="444" t="s">
        <v>35</v>
      </c>
      <c r="C26" s="124"/>
      <c r="D26" s="125"/>
      <c r="E26" s="157">
        <v>3493</v>
      </c>
      <c r="F26" s="154"/>
      <c r="G26" s="253"/>
      <c r="H26" s="195"/>
      <c r="I26" s="157">
        <v>3326</v>
      </c>
      <c r="J26" s="154"/>
      <c r="K26" s="195"/>
      <c r="L26" s="157">
        <v>3586</v>
      </c>
      <c r="M26" s="154"/>
      <c r="N26" s="195"/>
      <c r="O26" s="157">
        <v>3513</v>
      </c>
      <c r="P26" s="157"/>
      <c r="Q26" s="196"/>
      <c r="R26" s="157">
        <v>3056</v>
      </c>
      <c r="S26" s="197">
        <v>1</v>
      </c>
      <c r="T26" s="198"/>
      <c r="U26" s="157">
        <v>3032</v>
      </c>
      <c r="V26" s="157"/>
      <c r="W26" s="195"/>
      <c r="X26" s="157">
        <v>2868</v>
      </c>
      <c r="Y26" s="157"/>
      <c r="Z26" s="195"/>
      <c r="AA26" s="157">
        <v>2965</v>
      </c>
      <c r="AB26" s="157"/>
      <c r="AC26" s="195"/>
      <c r="AD26" s="157">
        <v>2684</v>
      </c>
      <c r="AE26" s="157"/>
      <c r="AF26" s="195"/>
      <c r="AG26" s="157">
        <v>2795</v>
      </c>
      <c r="AH26" s="157"/>
    </row>
    <row r="27" spans="2:34" ht="12.75" customHeight="1">
      <c r="B27" s="56" t="s">
        <v>36</v>
      </c>
      <c r="C27" s="6"/>
      <c r="D27" s="53"/>
      <c r="E27" s="157">
        <v>1647</v>
      </c>
      <c r="F27" s="154"/>
      <c r="G27" s="254"/>
      <c r="H27" s="196"/>
      <c r="I27" s="157">
        <v>1387</v>
      </c>
      <c r="J27" s="154"/>
      <c r="K27" s="196"/>
      <c r="L27" s="157">
        <v>1418</v>
      </c>
      <c r="M27" s="154"/>
      <c r="N27" s="196"/>
      <c r="O27" s="157">
        <v>1071</v>
      </c>
      <c r="P27" s="157"/>
      <c r="Q27" s="196"/>
      <c r="R27" s="157">
        <v>1015</v>
      </c>
      <c r="S27" s="197">
        <v>1</v>
      </c>
      <c r="T27" s="199"/>
      <c r="U27" s="157">
        <v>1207</v>
      </c>
      <c r="V27" s="157"/>
      <c r="W27" s="196"/>
      <c r="X27" s="157">
        <v>1211</v>
      </c>
      <c r="Y27" s="157"/>
      <c r="Z27" s="196"/>
      <c r="AA27" s="157">
        <v>910</v>
      </c>
      <c r="AB27" s="157"/>
      <c r="AC27" s="196"/>
      <c r="AD27" s="157">
        <v>953</v>
      </c>
      <c r="AE27" s="157"/>
      <c r="AF27" s="196"/>
      <c r="AG27" s="157">
        <v>1159</v>
      </c>
      <c r="AH27" s="157"/>
    </row>
    <row r="28" spans="2:34" ht="12.75" customHeight="1">
      <c r="B28" s="56" t="s">
        <v>28</v>
      </c>
      <c r="C28" s="6"/>
      <c r="D28" s="53"/>
      <c r="E28" s="157">
        <v>169</v>
      </c>
      <c r="F28" s="154"/>
      <c r="G28" s="254"/>
      <c r="H28" s="196"/>
      <c r="I28" s="157">
        <v>169</v>
      </c>
      <c r="J28" s="154"/>
      <c r="K28" s="196"/>
      <c r="L28" s="157">
        <v>169</v>
      </c>
      <c r="M28" s="154"/>
      <c r="N28" s="196"/>
      <c r="O28" s="157">
        <v>169</v>
      </c>
      <c r="P28" s="157"/>
      <c r="Q28" s="196"/>
      <c r="R28" s="157">
        <v>169</v>
      </c>
      <c r="S28" s="157"/>
      <c r="T28" s="199"/>
      <c r="U28" s="157">
        <v>169</v>
      </c>
      <c r="V28" s="157"/>
      <c r="W28" s="196"/>
      <c r="X28" s="157">
        <v>169</v>
      </c>
      <c r="Y28" s="157"/>
      <c r="Z28" s="196"/>
      <c r="AA28" s="157">
        <v>169</v>
      </c>
      <c r="AB28" s="157"/>
      <c r="AC28" s="196"/>
      <c r="AD28" s="157">
        <v>169</v>
      </c>
      <c r="AE28" s="157"/>
      <c r="AF28" s="196"/>
      <c r="AG28" s="157">
        <v>169</v>
      </c>
      <c r="AH28" s="157"/>
    </row>
    <row r="29" spans="2:34" ht="12.75" customHeight="1">
      <c r="B29" s="56" t="s">
        <v>39</v>
      </c>
      <c r="C29" s="6"/>
      <c r="D29" s="53"/>
      <c r="E29" s="157">
        <v>455</v>
      </c>
      <c r="F29" s="154"/>
      <c r="G29" s="254"/>
      <c r="H29" s="196"/>
      <c r="I29" s="157">
        <v>455</v>
      </c>
      <c r="J29" s="154"/>
      <c r="K29" s="196"/>
      <c r="L29" s="157">
        <v>455</v>
      </c>
      <c r="M29" s="154"/>
      <c r="N29" s="196"/>
      <c r="O29" s="157">
        <v>455</v>
      </c>
      <c r="P29" s="157"/>
      <c r="Q29" s="196"/>
      <c r="R29" s="157">
        <v>455</v>
      </c>
      <c r="S29" s="157"/>
      <c r="T29" s="199"/>
      <c r="U29" s="157">
        <v>455</v>
      </c>
      <c r="V29" s="157"/>
      <c r="W29" s="196"/>
      <c r="X29" s="157">
        <v>455</v>
      </c>
      <c r="Y29" s="157"/>
      <c r="Z29" s="196"/>
      <c r="AA29" s="157">
        <v>455</v>
      </c>
      <c r="AB29" s="157"/>
      <c r="AC29" s="196"/>
      <c r="AD29" s="157">
        <v>455</v>
      </c>
      <c r="AE29" s="157"/>
      <c r="AF29" s="196"/>
      <c r="AG29" s="157">
        <v>455</v>
      </c>
      <c r="AH29" s="157"/>
    </row>
    <row r="30" spans="2:34" ht="12.75" customHeight="1">
      <c r="B30" s="56" t="s">
        <v>34</v>
      </c>
      <c r="C30" s="6"/>
      <c r="D30" s="53"/>
      <c r="E30" s="157">
        <v>777</v>
      </c>
      <c r="F30" s="154"/>
      <c r="G30" s="254"/>
      <c r="H30" s="196"/>
      <c r="I30" s="157">
        <v>705</v>
      </c>
      <c r="J30" s="154"/>
      <c r="K30" s="196"/>
      <c r="L30" s="157">
        <v>641</v>
      </c>
      <c r="M30" s="154"/>
      <c r="N30" s="196"/>
      <c r="O30" s="157">
        <v>594</v>
      </c>
      <c r="P30" s="157"/>
      <c r="Q30" s="196"/>
      <c r="R30" s="157">
        <v>579</v>
      </c>
      <c r="S30" s="197">
        <v>1</v>
      </c>
      <c r="T30" s="199"/>
      <c r="U30" s="157">
        <v>547</v>
      </c>
      <c r="V30" s="157"/>
      <c r="W30" s="196"/>
      <c r="X30" s="157">
        <v>517</v>
      </c>
      <c r="Y30" s="157"/>
      <c r="Z30" s="196"/>
      <c r="AA30" s="157">
        <v>512</v>
      </c>
      <c r="AB30" s="157"/>
      <c r="AC30" s="196"/>
      <c r="AD30" s="157">
        <v>452</v>
      </c>
      <c r="AE30" s="157"/>
      <c r="AF30" s="196"/>
      <c r="AG30" s="157">
        <v>371</v>
      </c>
      <c r="AH30" s="157"/>
    </row>
    <row r="31" spans="2:34" ht="12.75" customHeight="1">
      <c r="B31" s="56" t="s">
        <v>38</v>
      </c>
      <c r="C31" s="6"/>
      <c r="D31" s="53"/>
      <c r="E31" s="157">
        <v>-21</v>
      </c>
      <c r="F31" s="154"/>
      <c r="G31" s="254"/>
      <c r="H31" s="196"/>
      <c r="I31" s="157">
        <v>-57</v>
      </c>
      <c r="J31" s="154"/>
      <c r="K31" s="196"/>
      <c r="L31" s="157">
        <v>-81</v>
      </c>
      <c r="M31" s="154"/>
      <c r="N31" s="196"/>
      <c r="O31" s="157">
        <v>-107</v>
      </c>
      <c r="P31" s="157"/>
      <c r="Q31" s="196"/>
      <c r="R31" s="157">
        <v>-73</v>
      </c>
      <c r="S31" s="197">
        <v>1</v>
      </c>
      <c r="T31" s="199"/>
      <c r="U31" s="157">
        <v>-74</v>
      </c>
      <c r="V31" s="157"/>
      <c r="W31" s="196"/>
      <c r="X31" s="157">
        <v>-48</v>
      </c>
      <c r="Y31" s="157"/>
      <c r="Z31" s="196"/>
      <c r="AA31" s="157">
        <v>-3</v>
      </c>
      <c r="AB31" s="157"/>
      <c r="AC31" s="196"/>
      <c r="AD31" s="157">
        <v>16</v>
      </c>
      <c r="AE31" s="157"/>
      <c r="AF31" s="196"/>
      <c r="AG31" s="157">
        <v>15</v>
      </c>
      <c r="AH31" s="157"/>
    </row>
    <row r="32" spans="2:34" ht="12.75" customHeight="1">
      <c r="B32" s="56" t="s">
        <v>83</v>
      </c>
      <c r="C32" s="6"/>
      <c r="D32" s="53"/>
      <c r="E32" s="157">
        <v>245</v>
      </c>
      <c r="F32" s="154"/>
      <c r="G32" s="254"/>
      <c r="H32" s="196"/>
      <c r="I32" s="157">
        <v>249</v>
      </c>
      <c r="J32" s="154"/>
      <c r="K32" s="196"/>
      <c r="L32" s="157">
        <v>243</v>
      </c>
      <c r="M32" s="154"/>
      <c r="N32" s="196"/>
      <c r="O32" s="157">
        <v>203</v>
      </c>
      <c r="P32" s="157"/>
      <c r="Q32" s="196"/>
      <c r="R32" s="157">
        <v>206</v>
      </c>
      <c r="S32" s="197">
        <v>1</v>
      </c>
      <c r="T32" s="199"/>
      <c r="U32" s="157">
        <v>206</v>
      </c>
      <c r="V32" s="157"/>
      <c r="W32" s="196"/>
      <c r="X32" s="157">
        <v>207</v>
      </c>
      <c r="Y32" s="157"/>
      <c r="Z32" s="196"/>
      <c r="AA32" s="157">
        <v>213</v>
      </c>
      <c r="AB32" s="157"/>
      <c r="AC32" s="196"/>
      <c r="AD32" s="157">
        <v>95</v>
      </c>
      <c r="AE32" s="157"/>
      <c r="AF32" s="196"/>
      <c r="AG32" s="157">
        <v>103</v>
      </c>
      <c r="AH32" s="157"/>
    </row>
    <row r="33" spans="2:34" ht="12.75" customHeight="1">
      <c r="B33" s="56" t="s">
        <v>25</v>
      </c>
      <c r="C33" s="6"/>
      <c r="D33" s="53"/>
      <c r="E33" s="157">
        <v>1625</v>
      </c>
      <c r="F33" s="154"/>
      <c r="G33" s="254"/>
      <c r="H33" s="196"/>
      <c r="I33" s="157">
        <v>1521</v>
      </c>
      <c r="J33" s="154"/>
      <c r="K33" s="196"/>
      <c r="L33" s="157">
        <v>1427</v>
      </c>
      <c r="M33" s="154"/>
      <c r="N33" s="196"/>
      <c r="O33" s="157">
        <v>1314</v>
      </c>
      <c r="P33" s="200"/>
      <c r="Q33" s="195"/>
      <c r="R33" s="157">
        <v>1336</v>
      </c>
      <c r="S33" s="197">
        <v>1</v>
      </c>
      <c r="T33" s="199"/>
      <c r="U33" s="157">
        <v>1303</v>
      </c>
      <c r="V33" s="200"/>
      <c r="W33" s="196"/>
      <c r="X33" s="200">
        <v>1300</v>
      </c>
      <c r="Y33" s="200"/>
      <c r="Z33" s="196"/>
      <c r="AA33" s="200">
        <v>1346</v>
      </c>
      <c r="AB33" s="200"/>
      <c r="AC33" s="196"/>
      <c r="AD33" s="200">
        <v>1187</v>
      </c>
      <c r="AE33" s="200"/>
      <c r="AF33" s="196"/>
      <c r="AG33" s="200">
        <v>1113</v>
      </c>
      <c r="AH33" s="200"/>
    </row>
    <row r="34" spans="2:34" ht="12.75" customHeight="1">
      <c r="B34" s="56" t="s">
        <v>40</v>
      </c>
      <c r="C34" s="6"/>
      <c r="D34" s="53"/>
      <c r="E34" s="157">
        <v>1922</v>
      </c>
      <c r="F34" s="154"/>
      <c r="G34" s="254"/>
      <c r="H34" s="196"/>
      <c r="I34" s="157">
        <v>1976</v>
      </c>
      <c r="J34" s="154"/>
      <c r="K34" s="196"/>
      <c r="L34" s="157">
        <v>2080</v>
      </c>
      <c r="M34" s="154"/>
      <c r="N34" s="196"/>
      <c r="O34" s="157">
        <v>2211</v>
      </c>
      <c r="P34" s="200"/>
      <c r="Q34" s="195"/>
      <c r="R34" s="157">
        <v>1710</v>
      </c>
      <c r="S34" s="197">
        <v>1</v>
      </c>
      <c r="T34" s="199"/>
      <c r="U34" s="157">
        <v>1751</v>
      </c>
      <c r="V34" s="200"/>
      <c r="W34" s="196"/>
      <c r="X34" s="200">
        <v>1882</v>
      </c>
      <c r="Y34" s="200"/>
      <c r="Z34" s="196"/>
      <c r="AA34" s="200">
        <v>1555</v>
      </c>
      <c r="AB34" s="200"/>
      <c r="AC34" s="196"/>
      <c r="AD34" s="200">
        <v>1500</v>
      </c>
      <c r="AE34" s="200"/>
      <c r="AF34" s="196"/>
      <c r="AG34" s="200">
        <v>1698</v>
      </c>
      <c r="AH34" s="200"/>
    </row>
    <row r="35" spans="2:34" ht="12.75" customHeight="1">
      <c r="B35" s="56" t="s">
        <v>41</v>
      </c>
      <c r="C35" s="6"/>
      <c r="D35" s="53"/>
      <c r="E35" s="157">
        <v>1593</v>
      </c>
      <c r="F35" s="154"/>
      <c r="G35" s="254"/>
      <c r="H35" s="196"/>
      <c r="I35" s="157">
        <v>1216</v>
      </c>
      <c r="J35" s="154"/>
      <c r="K35" s="196"/>
      <c r="L35" s="157">
        <v>1497</v>
      </c>
      <c r="M35" s="154"/>
      <c r="N35" s="196"/>
      <c r="O35" s="157">
        <v>1059</v>
      </c>
      <c r="P35" s="200"/>
      <c r="Q35" s="195"/>
      <c r="R35" s="157">
        <v>1025</v>
      </c>
      <c r="S35" s="197">
        <v>1</v>
      </c>
      <c r="T35" s="199"/>
      <c r="U35" s="157">
        <v>1185</v>
      </c>
      <c r="V35" s="200"/>
      <c r="W35" s="196"/>
      <c r="X35" s="200">
        <v>897</v>
      </c>
      <c r="Y35" s="200"/>
      <c r="Z35" s="196"/>
      <c r="AA35" s="200">
        <v>974</v>
      </c>
      <c r="AB35" s="200"/>
      <c r="AC35" s="196"/>
      <c r="AD35" s="200">
        <v>950</v>
      </c>
      <c r="AE35" s="200"/>
      <c r="AF35" s="196"/>
      <c r="AG35" s="200">
        <v>1143</v>
      </c>
      <c r="AH35" s="200"/>
    </row>
    <row r="36" spans="2:34" ht="12.75" customHeight="1">
      <c r="B36" s="123" t="s">
        <v>53</v>
      </c>
      <c r="C36" s="124"/>
      <c r="D36" s="125"/>
      <c r="E36" s="157">
        <v>5140</v>
      </c>
      <c r="F36" s="154"/>
      <c r="G36" s="253"/>
      <c r="H36" s="195"/>
      <c r="I36" s="157">
        <v>4713</v>
      </c>
      <c r="J36" s="154"/>
      <c r="K36" s="195"/>
      <c r="L36" s="157">
        <v>5004</v>
      </c>
      <c r="M36" s="154"/>
      <c r="N36" s="195"/>
      <c r="O36" s="157">
        <v>4584</v>
      </c>
      <c r="P36" s="200"/>
      <c r="Q36" s="195"/>
      <c r="R36" s="157">
        <v>4071</v>
      </c>
      <c r="S36" s="197">
        <v>1</v>
      </c>
      <c r="T36" s="198"/>
      <c r="U36" s="157">
        <v>4239</v>
      </c>
      <c r="V36" s="200"/>
      <c r="W36" s="195"/>
      <c r="X36" s="200">
        <v>4079</v>
      </c>
      <c r="Y36" s="200"/>
      <c r="Z36" s="195"/>
      <c r="AA36" s="200">
        <v>3875</v>
      </c>
      <c r="AB36" s="200"/>
      <c r="AC36" s="195"/>
      <c r="AD36" s="200">
        <v>3637</v>
      </c>
      <c r="AE36" s="200"/>
      <c r="AF36" s="195"/>
      <c r="AG36" s="200">
        <v>3954</v>
      </c>
      <c r="AH36" s="200"/>
    </row>
    <row r="37" spans="2:34" ht="12.75" customHeight="1">
      <c r="B37" s="123"/>
      <c r="C37" s="124"/>
      <c r="D37" s="125"/>
      <c r="E37" s="163"/>
      <c r="F37" s="161"/>
      <c r="G37" s="253"/>
      <c r="H37" s="195"/>
      <c r="I37" s="163"/>
      <c r="J37" s="161"/>
      <c r="K37" s="195"/>
      <c r="L37" s="163"/>
      <c r="M37" s="161"/>
      <c r="N37" s="195"/>
      <c r="O37" s="163"/>
      <c r="P37" s="201"/>
      <c r="Q37" s="202"/>
      <c r="R37" s="161"/>
      <c r="S37" s="201"/>
      <c r="T37" s="198"/>
      <c r="U37" s="163"/>
      <c r="V37" s="201"/>
      <c r="W37" s="195"/>
      <c r="X37" s="201"/>
      <c r="Y37" s="201"/>
      <c r="Z37" s="195"/>
      <c r="AA37" s="201"/>
      <c r="AB37" s="201"/>
      <c r="AC37" s="195"/>
      <c r="AD37" s="201"/>
      <c r="AE37" s="201"/>
      <c r="AF37" s="195"/>
      <c r="AG37" s="201"/>
      <c r="AH37" s="201"/>
    </row>
    <row r="38" spans="2:34" ht="12.75" customHeight="1">
      <c r="B38" s="123" t="s">
        <v>90</v>
      </c>
      <c r="C38" s="124"/>
      <c r="D38" s="125"/>
      <c r="E38" s="157">
        <v>1075</v>
      </c>
      <c r="F38" s="154"/>
      <c r="G38" s="253"/>
      <c r="H38" s="195"/>
      <c r="I38" s="157">
        <v>1077</v>
      </c>
      <c r="J38" s="154"/>
      <c r="K38" s="195"/>
      <c r="L38" s="157">
        <v>1283</v>
      </c>
      <c r="M38" s="154"/>
      <c r="N38" s="195"/>
      <c r="O38" s="157">
        <v>1341</v>
      </c>
      <c r="P38" s="201"/>
      <c r="Q38" s="202"/>
      <c r="R38" s="157">
        <v>1063</v>
      </c>
      <c r="S38" s="197">
        <v>1</v>
      </c>
      <c r="T38" s="198"/>
      <c r="U38" s="157">
        <v>1111</v>
      </c>
      <c r="V38" s="201"/>
      <c r="W38" s="195"/>
      <c r="X38" s="200">
        <v>1028</v>
      </c>
      <c r="Y38" s="200"/>
      <c r="Z38" s="195"/>
      <c r="AA38" s="200">
        <v>1011</v>
      </c>
      <c r="AB38" s="200"/>
      <c r="AC38" s="195"/>
      <c r="AD38" s="200">
        <v>1202</v>
      </c>
      <c r="AE38" s="200"/>
      <c r="AF38" s="195"/>
      <c r="AG38" s="200">
        <v>1192</v>
      </c>
      <c r="AH38" s="200"/>
    </row>
    <row r="39" spans="2:34" ht="12.75" customHeight="1">
      <c r="B39" s="123"/>
      <c r="C39" s="124"/>
      <c r="D39" s="125"/>
      <c r="E39" s="203"/>
      <c r="F39" s="203"/>
      <c r="G39" s="255"/>
      <c r="H39" s="124"/>
      <c r="I39" s="203"/>
      <c r="J39" s="203"/>
      <c r="K39" s="124"/>
      <c r="L39" s="203"/>
      <c r="M39" s="203"/>
      <c r="N39" s="124"/>
      <c r="O39" s="203"/>
      <c r="P39" s="56"/>
      <c r="Q39" s="6"/>
      <c r="R39" s="203"/>
      <c r="S39" s="56"/>
      <c r="T39" s="124"/>
      <c r="U39" s="203"/>
      <c r="V39" s="56"/>
      <c r="W39" s="124"/>
      <c r="X39" s="204"/>
      <c r="Y39" s="56"/>
      <c r="Z39" s="124"/>
      <c r="AA39" s="204"/>
      <c r="AB39" s="56"/>
      <c r="AC39" s="124"/>
      <c r="AD39" s="204"/>
      <c r="AE39" s="56"/>
      <c r="AF39" s="124"/>
      <c r="AG39" s="204"/>
      <c r="AH39" s="204"/>
    </row>
    <row r="40" spans="2:34" ht="12.75" customHeight="1">
      <c r="B40" s="363" t="s">
        <v>54</v>
      </c>
      <c r="C40" s="60"/>
      <c r="D40" s="66"/>
      <c r="E40" s="363"/>
      <c r="F40" s="363"/>
      <c r="G40" s="246"/>
      <c r="H40" s="60"/>
      <c r="I40" s="363"/>
      <c r="J40" s="363"/>
      <c r="K40" s="60"/>
      <c r="L40" s="363"/>
      <c r="M40" s="363"/>
      <c r="N40" s="60"/>
      <c r="O40" s="363"/>
      <c r="P40" s="363"/>
      <c r="Q40" s="205"/>
      <c r="R40" s="363"/>
      <c r="S40" s="363"/>
      <c r="T40" s="60"/>
      <c r="U40" s="363"/>
      <c r="V40" s="363"/>
      <c r="W40" s="60"/>
      <c r="X40" s="363"/>
      <c r="Y40" s="363"/>
      <c r="Z40" s="60"/>
      <c r="AA40" s="363"/>
      <c r="AB40" s="363"/>
      <c r="AC40" s="60"/>
      <c r="AD40" s="363"/>
      <c r="AE40" s="363"/>
      <c r="AF40" s="60"/>
      <c r="AG40" s="363"/>
      <c r="AH40" s="363"/>
    </row>
    <row r="41" spans="2:34" s="184" customFormat="1" ht="12.75" customHeight="1">
      <c r="B41" s="206" t="s">
        <v>163</v>
      </c>
      <c r="C41" s="207"/>
      <c r="D41" s="252"/>
      <c r="E41" s="117">
        <v>331</v>
      </c>
      <c r="F41" s="115"/>
      <c r="G41" s="256"/>
      <c r="H41" s="207"/>
      <c r="I41" s="117">
        <v>474</v>
      </c>
      <c r="J41" s="115"/>
      <c r="K41" s="207"/>
      <c r="L41" s="117">
        <v>274</v>
      </c>
      <c r="M41" s="115"/>
      <c r="N41" s="207"/>
      <c r="O41" s="117">
        <v>255</v>
      </c>
      <c r="P41" s="182">
        <v>4</v>
      </c>
      <c r="Q41" s="209"/>
      <c r="R41" s="117">
        <v>407</v>
      </c>
      <c r="S41" s="182">
        <v>1</v>
      </c>
      <c r="T41" s="207"/>
      <c r="U41" s="117">
        <v>372</v>
      </c>
      <c r="V41" s="210"/>
      <c r="W41" s="207"/>
      <c r="X41" s="117">
        <v>285</v>
      </c>
      <c r="Y41" s="210"/>
      <c r="Z41" s="207"/>
      <c r="AA41" s="117">
        <v>376</v>
      </c>
      <c r="AB41" s="210"/>
      <c r="AC41" s="207"/>
      <c r="AD41" s="117">
        <v>356</v>
      </c>
      <c r="AE41" s="210"/>
      <c r="AF41" s="207"/>
      <c r="AG41" s="117">
        <v>258</v>
      </c>
      <c r="AH41" s="210"/>
    </row>
    <row r="42" spans="2:34" s="184" customFormat="1" ht="12.75" customHeight="1">
      <c r="B42" s="56" t="s">
        <v>227</v>
      </c>
      <c r="C42" s="6"/>
      <c r="D42" s="53"/>
      <c r="E42" s="206">
        <v>37.299999999999997</v>
      </c>
      <c r="F42" s="211"/>
      <c r="G42" s="245"/>
      <c r="H42" s="6"/>
      <c r="I42" s="206">
        <v>35.1</v>
      </c>
      <c r="J42" s="211"/>
      <c r="K42" s="6"/>
      <c r="L42" s="206">
        <v>33</v>
      </c>
      <c r="M42" s="211"/>
      <c r="N42" s="6"/>
      <c r="O42" s="206">
        <v>33.799999999999997</v>
      </c>
      <c r="P42" s="206"/>
      <c r="Q42" s="207"/>
      <c r="R42" s="206">
        <v>35.700000000000003</v>
      </c>
      <c r="S42" s="182">
        <v>1</v>
      </c>
      <c r="T42" s="6"/>
      <c r="U42" s="206">
        <v>34.5</v>
      </c>
      <c r="V42" s="206"/>
      <c r="W42" s="6"/>
      <c r="X42" s="206">
        <v>36.1</v>
      </c>
      <c r="Y42" s="206"/>
      <c r="Z42" s="6"/>
      <c r="AA42" s="206">
        <v>37.700000000000003</v>
      </c>
      <c r="AB42" s="206"/>
      <c r="AC42" s="6"/>
      <c r="AD42" s="206">
        <v>35.700000000000003</v>
      </c>
      <c r="AE42" s="206"/>
      <c r="AF42" s="6"/>
      <c r="AG42" s="206">
        <v>33.9</v>
      </c>
      <c r="AH42" s="206"/>
    </row>
    <row r="43" spans="2:34" s="184" customFormat="1" ht="12.75" customHeight="1">
      <c r="B43" s="123" t="s">
        <v>228</v>
      </c>
      <c r="C43" s="124"/>
      <c r="D43" s="125"/>
      <c r="E43" s="206">
        <v>8.5</v>
      </c>
      <c r="F43" s="211"/>
      <c r="G43" s="255"/>
      <c r="H43" s="124"/>
      <c r="I43" s="206">
        <v>8.1999999999999993</v>
      </c>
      <c r="J43" s="211"/>
      <c r="K43" s="124"/>
      <c r="L43" s="206">
        <v>7.6</v>
      </c>
      <c r="M43" s="211"/>
      <c r="N43" s="124"/>
      <c r="O43" s="206">
        <v>6.6</v>
      </c>
      <c r="P43" s="206"/>
      <c r="Q43" s="207"/>
      <c r="R43" s="206">
        <v>6.7</v>
      </c>
      <c r="S43" s="182">
        <v>1</v>
      </c>
      <c r="T43" s="124"/>
      <c r="U43" s="206">
        <v>8.3000000000000007</v>
      </c>
      <c r="V43" s="206"/>
      <c r="W43" s="124"/>
      <c r="X43" s="206">
        <v>9</v>
      </c>
      <c r="Y43" s="206"/>
      <c r="Z43" s="124"/>
      <c r="AA43" s="206">
        <v>9.6999999999999993</v>
      </c>
      <c r="AB43" s="206"/>
      <c r="AC43" s="124"/>
      <c r="AD43" s="206">
        <v>9.1</v>
      </c>
      <c r="AE43" s="206"/>
      <c r="AF43" s="124"/>
      <c r="AG43" s="206">
        <v>9</v>
      </c>
      <c r="AH43" s="206"/>
    </row>
    <row r="44" spans="2:34" ht="12.75" customHeight="1">
      <c r="B44" s="56" t="s">
        <v>229</v>
      </c>
      <c r="C44" s="6"/>
      <c r="D44" s="53"/>
      <c r="E44" s="206">
        <v>6.3</v>
      </c>
      <c r="F44" s="211"/>
      <c r="G44" s="245"/>
      <c r="H44" s="6"/>
      <c r="I44" s="206">
        <v>6.1</v>
      </c>
      <c r="J44" s="211"/>
      <c r="K44" s="6"/>
      <c r="L44" s="206">
        <v>6.4</v>
      </c>
      <c r="M44" s="211"/>
      <c r="N44" s="6"/>
      <c r="O44" s="206">
        <v>6.4</v>
      </c>
      <c r="P44" s="56"/>
      <c r="Q44" s="6"/>
      <c r="R44" s="206">
        <v>7.4</v>
      </c>
      <c r="S44" s="56"/>
      <c r="T44" s="6"/>
      <c r="U44" s="206">
        <v>7.4</v>
      </c>
      <c r="V44" s="56"/>
      <c r="W44" s="6"/>
      <c r="X44" s="206">
        <v>8.6</v>
      </c>
      <c r="Y44" s="56"/>
      <c r="Z44" s="6"/>
      <c r="AA44" s="206">
        <v>8.5</v>
      </c>
      <c r="AB44" s="56"/>
      <c r="AC44" s="6"/>
      <c r="AD44" s="206">
        <v>8.5</v>
      </c>
      <c r="AE44" s="56"/>
      <c r="AF44" s="6"/>
      <c r="AG44" s="206">
        <v>8.5</v>
      </c>
      <c r="AH44" s="206"/>
    </row>
    <row r="45" spans="2:34" ht="12.75" customHeight="1">
      <c r="B45" s="56" t="s">
        <v>230</v>
      </c>
      <c r="C45" s="6"/>
      <c r="D45" s="53"/>
      <c r="E45" s="214">
        <v>2.2000000000000002</v>
      </c>
      <c r="F45" s="212"/>
      <c r="G45" s="245"/>
      <c r="H45" s="6"/>
      <c r="I45" s="214">
        <v>2.1</v>
      </c>
      <c r="J45" s="212"/>
      <c r="K45" s="6"/>
      <c r="L45" s="214">
        <v>1.2</v>
      </c>
      <c r="M45" s="212"/>
      <c r="N45" s="6"/>
      <c r="O45" s="214">
        <v>0.2</v>
      </c>
      <c r="P45" s="56"/>
      <c r="Q45" s="6"/>
      <c r="R45" s="213">
        <v>0.7</v>
      </c>
      <c r="S45" s="182">
        <v>1</v>
      </c>
      <c r="T45" s="6"/>
      <c r="U45" s="214">
        <v>0.9</v>
      </c>
      <c r="V45" s="56"/>
      <c r="W45" s="6"/>
      <c r="X45" s="214">
        <v>0.4</v>
      </c>
      <c r="Y45" s="56"/>
      <c r="Z45" s="6"/>
      <c r="AA45" s="206">
        <v>1.2</v>
      </c>
      <c r="AB45" s="56"/>
      <c r="AC45" s="6"/>
      <c r="AD45" s="206">
        <v>0.6</v>
      </c>
      <c r="AE45" s="56"/>
      <c r="AF45" s="6"/>
      <c r="AG45" s="206">
        <v>0.5</v>
      </c>
      <c r="AH45" s="206"/>
    </row>
    <row r="46" spans="2:34" ht="12.75" customHeight="1">
      <c r="B46" s="56" t="s">
        <v>231</v>
      </c>
      <c r="C46" s="6"/>
      <c r="D46" s="139"/>
      <c r="E46" s="472">
        <v>2674</v>
      </c>
      <c r="F46" s="438"/>
      <c r="G46" s="407"/>
      <c r="H46" s="181"/>
      <c r="I46" s="117">
        <v>2734</v>
      </c>
      <c r="J46" s="115"/>
      <c r="K46" s="181"/>
      <c r="L46" s="117">
        <v>2806</v>
      </c>
      <c r="M46" s="115"/>
      <c r="N46" s="181"/>
      <c r="O46" s="117">
        <v>2660</v>
      </c>
      <c r="P46" s="117"/>
      <c r="Q46" s="181"/>
      <c r="R46" s="117">
        <v>2527</v>
      </c>
      <c r="S46" s="182">
        <v>1</v>
      </c>
      <c r="T46" s="181"/>
      <c r="U46" s="117">
        <v>2507</v>
      </c>
      <c r="V46" s="117"/>
      <c r="W46" s="181"/>
      <c r="X46" s="117">
        <v>2486</v>
      </c>
      <c r="Y46" s="117"/>
      <c r="Z46" s="181"/>
      <c r="AA46" s="117">
        <v>2489</v>
      </c>
      <c r="AB46" s="117"/>
      <c r="AC46" s="181"/>
      <c r="AD46" s="117">
        <v>2688</v>
      </c>
      <c r="AE46" s="117"/>
      <c r="AF46" s="181"/>
      <c r="AG46" s="117">
        <v>2649</v>
      </c>
      <c r="AH46" s="117"/>
    </row>
    <row r="47" spans="2:34" ht="12.75" customHeight="1">
      <c r="B47" s="6"/>
      <c r="C47" s="6"/>
      <c r="D47" s="6"/>
      <c r="E47" s="440"/>
      <c r="F47" s="440"/>
      <c r="G47" s="6"/>
      <c r="H47" s="6"/>
      <c r="I47" s="440"/>
      <c r="J47" s="440"/>
      <c r="K47" s="6"/>
      <c r="L47" s="440"/>
      <c r="M47" s="440"/>
      <c r="N47" s="6"/>
      <c r="O47" s="440"/>
      <c r="P47" s="6"/>
      <c r="Q47" s="6"/>
      <c r="R47" s="440"/>
      <c r="S47" s="6"/>
      <c r="T47" s="6"/>
      <c r="U47" s="440"/>
      <c r="V47" s="6"/>
      <c r="W47" s="6"/>
      <c r="X47" s="207"/>
      <c r="Y47" s="6"/>
      <c r="Z47" s="6"/>
      <c r="AA47" s="207"/>
      <c r="AB47" s="6"/>
      <c r="AC47" s="6"/>
      <c r="AD47" s="207"/>
      <c r="AE47" s="6"/>
      <c r="AF47" s="6"/>
      <c r="AG47" s="207"/>
      <c r="AH47" s="207"/>
    </row>
    <row r="48" spans="2:34" ht="12.75" customHeight="1">
      <c r="B48" s="233" t="s">
        <v>236</v>
      </c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440"/>
      <c r="N48" s="6"/>
      <c r="O48" s="440"/>
      <c r="P48" s="6"/>
      <c r="Q48" s="6"/>
      <c r="R48" s="440"/>
      <c r="S48" s="6"/>
      <c r="T48" s="6"/>
      <c r="U48" s="440"/>
      <c r="V48" s="6"/>
      <c r="W48" s="6"/>
      <c r="X48" s="207"/>
      <c r="Y48" s="6"/>
      <c r="Z48" s="6"/>
      <c r="AA48" s="207"/>
      <c r="AB48" s="6"/>
      <c r="AC48" s="6"/>
      <c r="AD48" s="207"/>
      <c r="AE48" s="6"/>
      <c r="AF48" s="6"/>
      <c r="AG48" s="207"/>
      <c r="AH48" s="207"/>
    </row>
    <row r="49" spans="2:34" ht="12.75" customHeight="1">
      <c r="B49" s="233" t="s">
        <v>254</v>
      </c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440"/>
      <c r="N49" s="6"/>
      <c r="O49" s="440"/>
      <c r="P49" s="6"/>
      <c r="Q49" s="6"/>
      <c r="R49" s="440"/>
      <c r="S49" s="6"/>
      <c r="T49" s="6"/>
      <c r="U49" s="440"/>
      <c r="V49" s="6"/>
      <c r="W49" s="6"/>
      <c r="X49" s="207"/>
      <c r="Y49" s="6"/>
      <c r="Z49" s="6"/>
      <c r="AA49" s="207"/>
      <c r="AB49" s="6"/>
      <c r="AC49" s="6"/>
      <c r="AD49" s="207"/>
      <c r="AE49" s="6"/>
      <c r="AF49" s="6"/>
      <c r="AG49" s="207"/>
      <c r="AH49" s="207"/>
    </row>
    <row r="50" spans="2:34" ht="12.75" customHeight="1">
      <c r="B50" s="233" t="s">
        <v>253</v>
      </c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440"/>
      <c r="N50" s="6"/>
      <c r="O50" s="440"/>
      <c r="P50" s="6"/>
      <c r="Q50" s="6"/>
      <c r="R50" s="440"/>
      <c r="S50" s="6"/>
      <c r="T50" s="6"/>
      <c r="U50" s="440"/>
      <c r="V50" s="6"/>
      <c r="W50" s="6"/>
      <c r="X50" s="207"/>
      <c r="Y50" s="6"/>
      <c r="Z50" s="6"/>
      <c r="AA50" s="207"/>
      <c r="AB50" s="6"/>
      <c r="AC50" s="6"/>
      <c r="AD50" s="207"/>
      <c r="AE50" s="6"/>
      <c r="AF50" s="6"/>
      <c r="AG50" s="207"/>
      <c r="AH50" s="207"/>
    </row>
    <row r="51" spans="2:34" ht="12.75" customHeight="1">
      <c r="B51" s="233" t="s">
        <v>91</v>
      </c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440"/>
      <c r="N51" s="6"/>
      <c r="O51" s="440"/>
      <c r="P51" s="6"/>
      <c r="Q51" s="6"/>
      <c r="R51" s="440"/>
      <c r="S51" s="6"/>
      <c r="T51" s="6"/>
      <c r="U51" s="440"/>
      <c r="V51" s="6"/>
      <c r="W51" s="6"/>
      <c r="X51" s="207"/>
      <c r="Y51" s="6"/>
      <c r="Z51" s="6"/>
      <c r="AA51" s="207"/>
      <c r="AB51" s="6"/>
      <c r="AC51" s="6"/>
      <c r="AD51" s="207"/>
      <c r="AE51" s="6"/>
      <c r="AF51" s="6"/>
      <c r="AG51" s="207"/>
      <c r="AH51" s="207"/>
    </row>
    <row r="52" spans="2:34" ht="12.75" customHeight="1">
      <c r="B52" s="233" t="s">
        <v>235</v>
      </c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440"/>
      <c r="N52" s="6"/>
      <c r="O52" s="440"/>
      <c r="P52" s="6"/>
      <c r="Q52" s="6"/>
      <c r="R52" s="440"/>
      <c r="S52" s="6"/>
      <c r="T52" s="6"/>
      <c r="U52" s="440"/>
      <c r="V52" s="6"/>
      <c r="W52" s="6"/>
      <c r="X52" s="207"/>
      <c r="Y52" s="6"/>
      <c r="Z52" s="6"/>
      <c r="AA52" s="207"/>
      <c r="AB52" s="6"/>
      <c r="AC52" s="6"/>
      <c r="AD52" s="207"/>
      <c r="AE52" s="6"/>
      <c r="AF52" s="6"/>
      <c r="AG52" s="207"/>
      <c r="AH52" s="207"/>
    </row>
    <row r="53" spans="2:34" ht="12.75" customHeight="1">
      <c r="B53" s="235" t="s">
        <v>232</v>
      </c>
      <c r="C53" s="235"/>
      <c r="D53" s="235"/>
      <c r="E53" s="235"/>
      <c r="F53" s="235"/>
      <c r="G53" s="235"/>
      <c r="H53" s="235"/>
      <c r="I53" s="235"/>
      <c r="J53" s="235"/>
      <c r="K53" s="235"/>
      <c r="L53" s="235"/>
      <c r="M53" s="440"/>
      <c r="N53" s="6"/>
      <c r="O53" s="440"/>
      <c r="P53" s="6"/>
      <c r="Q53" s="6"/>
      <c r="R53" s="440"/>
      <c r="S53" s="6"/>
      <c r="T53" s="6"/>
      <c r="U53" s="440"/>
      <c r="V53" s="6"/>
      <c r="W53" s="6"/>
      <c r="X53" s="207"/>
      <c r="Y53" s="6"/>
      <c r="Z53" s="6"/>
      <c r="AA53" s="207"/>
      <c r="AB53" s="6"/>
      <c r="AC53" s="6"/>
      <c r="AD53" s="207"/>
      <c r="AE53" s="6"/>
      <c r="AF53" s="6"/>
      <c r="AG53" s="207"/>
      <c r="AH53" s="207"/>
    </row>
    <row r="54" spans="2:34" ht="12.75" customHeight="1">
      <c r="B54" s="235" t="s">
        <v>233</v>
      </c>
      <c r="C54" s="235"/>
      <c r="D54" s="235"/>
      <c r="E54" s="235"/>
      <c r="F54" s="235"/>
      <c r="G54" s="235"/>
      <c r="H54" s="235"/>
      <c r="I54" s="235"/>
      <c r="J54" s="235"/>
      <c r="K54" s="235"/>
      <c r="L54" s="235"/>
      <c r="M54" s="440"/>
      <c r="N54" s="6"/>
      <c r="O54" s="440"/>
      <c r="P54" s="6"/>
      <c r="Q54" s="6"/>
      <c r="R54" s="440"/>
      <c r="S54" s="6"/>
      <c r="T54" s="6"/>
      <c r="U54" s="440"/>
      <c r="V54" s="6"/>
      <c r="W54" s="6"/>
      <c r="X54" s="207"/>
      <c r="Y54" s="6"/>
      <c r="Z54" s="6"/>
      <c r="AA54" s="207"/>
      <c r="AB54" s="6"/>
      <c r="AC54" s="6"/>
      <c r="AD54" s="207"/>
      <c r="AE54" s="6"/>
      <c r="AF54" s="6"/>
      <c r="AG54" s="207"/>
      <c r="AH54" s="207"/>
    </row>
    <row r="55" spans="2:34" ht="12.75" customHeight="1">
      <c r="B55" s="236" t="s">
        <v>234</v>
      </c>
      <c r="C55" s="236"/>
      <c r="D55" s="236"/>
      <c r="E55" s="236"/>
      <c r="F55" s="236"/>
      <c r="G55" s="236"/>
      <c r="H55" s="236"/>
      <c r="I55" s="236"/>
      <c r="J55" s="236"/>
      <c r="K55" s="236"/>
      <c r="L55" s="236"/>
      <c r="M55" s="440"/>
      <c r="N55" s="6"/>
      <c r="O55" s="440"/>
      <c r="P55" s="6"/>
      <c r="Q55" s="6"/>
      <c r="R55" s="440"/>
      <c r="S55" s="6"/>
      <c r="T55" s="6"/>
      <c r="U55" s="440"/>
      <c r="V55" s="6"/>
      <c r="W55" s="6"/>
      <c r="X55" s="207"/>
      <c r="Y55" s="6"/>
      <c r="Z55" s="6"/>
      <c r="AA55" s="207"/>
      <c r="AB55" s="6"/>
      <c r="AC55" s="6"/>
      <c r="AD55" s="207"/>
      <c r="AE55" s="6"/>
      <c r="AF55" s="6"/>
      <c r="AG55" s="207"/>
      <c r="AH55" s="207"/>
    </row>
    <row r="56" spans="2:34" ht="12.75" customHeight="1">
      <c r="B56" s="235" t="s">
        <v>237</v>
      </c>
      <c r="C56" s="235"/>
      <c r="D56" s="235"/>
      <c r="E56" s="235"/>
      <c r="F56" s="235"/>
      <c r="G56" s="235"/>
      <c r="H56" s="235"/>
      <c r="I56" s="235"/>
      <c r="J56" s="235"/>
      <c r="K56" s="235"/>
      <c r="L56" s="235"/>
      <c r="M56" s="440"/>
      <c r="N56" s="6"/>
      <c r="O56" s="440"/>
      <c r="P56" s="6"/>
      <c r="Q56" s="6"/>
      <c r="R56" s="440"/>
      <c r="S56" s="6"/>
      <c r="T56" s="6"/>
      <c r="U56" s="440"/>
      <c r="V56" s="6"/>
      <c r="W56" s="6"/>
      <c r="X56" s="207"/>
      <c r="Y56" s="6"/>
      <c r="Z56" s="6"/>
      <c r="AA56" s="207"/>
      <c r="AB56" s="6"/>
      <c r="AC56" s="6"/>
      <c r="AD56" s="207"/>
      <c r="AE56" s="6"/>
      <c r="AF56" s="6"/>
      <c r="AG56" s="207"/>
      <c r="AH56" s="207"/>
    </row>
    <row r="57" spans="2:34" ht="12.75" customHeight="1">
      <c r="B57" s="235" t="s">
        <v>255</v>
      </c>
      <c r="C57" s="235"/>
      <c r="D57" s="235"/>
      <c r="E57" s="235"/>
      <c r="F57" s="235"/>
      <c r="G57" s="235"/>
      <c r="H57" s="235"/>
      <c r="I57" s="235"/>
      <c r="J57" s="235"/>
      <c r="K57" s="235"/>
      <c r="L57" s="235"/>
      <c r="M57" s="440"/>
      <c r="N57" s="6"/>
      <c r="O57" s="440"/>
      <c r="P57" s="6"/>
      <c r="Q57" s="6"/>
      <c r="R57" s="440"/>
      <c r="S57" s="6"/>
      <c r="T57" s="6"/>
      <c r="U57" s="440"/>
      <c r="V57" s="6"/>
      <c r="W57" s="6"/>
      <c r="X57" s="207"/>
      <c r="Y57" s="6"/>
      <c r="Z57" s="6"/>
      <c r="AA57" s="207"/>
      <c r="AB57" s="6"/>
      <c r="AC57" s="6"/>
      <c r="AD57" s="207"/>
      <c r="AE57" s="6"/>
      <c r="AF57" s="6"/>
      <c r="AG57" s="207"/>
      <c r="AH57" s="207"/>
    </row>
    <row r="58" spans="2:34" ht="12.75" customHeight="1">
      <c r="B58" s="235" t="s">
        <v>256</v>
      </c>
      <c r="C58" s="235"/>
      <c r="D58" s="235"/>
      <c r="E58" s="235"/>
      <c r="F58" s="235"/>
      <c r="G58" s="235"/>
      <c r="H58" s="235"/>
      <c r="I58" s="235"/>
      <c r="J58" s="235"/>
      <c r="K58" s="235"/>
      <c r="L58" s="235"/>
      <c r="M58" s="440"/>
      <c r="N58" s="6"/>
      <c r="O58" s="440"/>
      <c r="P58" s="6"/>
      <c r="Q58" s="6"/>
      <c r="R58" s="440"/>
      <c r="S58" s="6"/>
      <c r="T58" s="6"/>
      <c r="U58" s="440"/>
      <c r="V58" s="6"/>
      <c r="W58" s="6"/>
      <c r="X58" s="207"/>
      <c r="Y58" s="6"/>
      <c r="Z58" s="6"/>
      <c r="AA58" s="207"/>
      <c r="AB58" s="6"/>
      <c r="AC58" s="6"/>
      <c r="AD58" s="207"/>
      <c r="AE58" s="6"/>
      <c r="AF58" s="6"/>
      <c r="AG58" s="207"/>
      <c r="AH58" s="207"/>
    </row>
    <row r="59" spans="2:34" ht="12.75" customHeight="1">
      <c r="B59" s="235"/>
      <c r="C59" s="235"/>
      <c r="D59" s="235"/>
      <c r="E59" s="235"/>
      <c r="F59" s="235"/>
      <c r="G59" s="235"/>
      <c r="H59" s="235"/>
      <c r="I59" s="235"/>
      <c r="J59" s="235"/>
      <c r="K59" s="235"/>
      <c r="L59" s="235"/>
      <c r="M59" s="440"/>
      <c r="N59" s="6"/>
      <c r="O59" s="440"/>
      <c r="P59" s="6"/>
      <c r="Q59" s="6"/>
      <c r="R59" s="440"/>
      <c r="S59" s="6"/>
      <c r="T59" s="6"/>
      <c r="U59" s="440"/>
      <c r="V59" s="6"/>
      <c r="W59" s="6"/>
      <c r="X59" s="207"/>
      <c r="Y59" s="6"/>
      <c r="Z59" s="6"/>
      <c r="AA59" s="207"/>
      <c r="AB59" s="6"/>
      <c r="AC59" s="6"/>
      <c r="AD59" s="207"/>
      <c r="AE59" s="6"/>
      <c r="AF59" s="6"/>
      <c r="AG59" s="207"/>
      <c r="AH59" s="207"/>
    </row>
    <row r="60" spans="2:34" ht="12.75" customHeight="1">
      <c r="B60" s="235"/>
      <c r="C60" s="235"/>
      <c r="D60" s="235"/>
      <c r="E60" s="235"/>
      <c r="F60" s="235"/>
      <c r="G60" s="235"/>
      <c r="H60" s="235"/>
      <c r="I60" s="235"/>
      <c r="J60" s="235"/>
      <c r="K60" s="235"/>
      <c r="L60" s="235"/>
      <c r="M60" s="440"/>
      <c r="N60" s="6"/>
      <c r="O60" s="440"/>
      <c r="P60" s="6"/>
      <c r="Q60" s="6"/>
      <c r="R60" s="440"/>
      <c r="S60" s="6"/>
      <c r="T60" s="6"/>
      <c r="U60" s="440"/>
      <c r="V60" s="6"/>
      <c r="W60" s="6"/>
      <c r="X60" s="207"/>
      <c r="Y60" s="6"/>
      <c r="Z60" s="6"/>
      <c r="AA60" s="207"/>
      <c r="AB60" s="6"/>
      <c r="AC60" s="6"/>
      <c r="AD60" s="207"/>
      <c r="AE60" s="6"/>
      <c r="AF60" s="6"/>
      <c r="AG60" s="207"/>
      <c r="AH60" s="207"/>
    </row>
    <row r="61" spans="2:34" ht="12.75" customHeight="1">
      <c r="B61" s="363" t="s">
        <v>160</v>
      </c>
      <c r="C61" s="363"/>
      <c r="D61" s="363"/>
      <c r="E61" s="374"/>
      <c r="F61" s="374"/>
      <c r="G61" s="363"/>
      <c r="H61" s="363"/>
      <c r="I61" s="374"/>
      <c r="J61" s="374"/>
      <c r="K61" s="363"/>
      <c r="L61" s="363"/>
      <c r="M61" s="363"/>
      <c r="N61" s="363"/>
      <c r="O61" s="374"/>
      <c r="P61" s="274"/>
      <c r="Q61" s="274"/>
      <c r="R61" s="374"/>
      <c r="S61" s="274"/>
      <c r="T61" s="363"/>
      <c r="U61" s="374"/>
      <c r="V61" s="274"/>
      <c r="W61" s="363"/>
      <c r="X61" s="373"/>
      <c r="Y61" s="274"/>
      <c r="Z61" s="363"/>
      <c r="AA61" s="373"/>
      <c r="AB61" s="274"/>
      <c r="AC61" s="363"/>
      <c r="AD61" s="373"/>
      <c r="AE61" s="274"/>
      <c r="AF61" s="363"/>
      <c r="AG61" s="373"/>
      <c r="AH61" s="373"/>
    </row>
    <row r="62" spans="2:34" ht="5.25" customHeight="1">
      <c r="B62" s="60"/>
      <c r="C62" s="60"/>
      <c r="D62" s="60"/>
      <c r="E62" s="237"/>
      <c r="F62" s="237"/>
      <c r="G62" s="60"/>
      <c r="H62" s="60"/>
      <c r="I62" s="237"/>
      <c r="J62" s="237"/>
      <c r="K62" s="60"/>
      <c r="L62" s="60"/>
      <c r="M62" s="60"/>
      <c r="N62" s="60"/>
      <c r="O62" s="237"/>
      <c r="P62" s="6"/>
      <c r="Q62" s="6"/>
      <c r="R62" s="237"/>
      <c r="S62" s="6"/>
      <c r="T62" s="60"/>
      <c r="U62" s="237"/>
      <c r="V62" s="6"/>
      <c r="W62" s="60"/>
      <c r="X62" s="190"/>
      <c r="Y62" s="6"/>
      <c r="Z62" s="60"/>
      <c r="AA62" s="190"/>
      <c r="AB62" s="6"/>
      <c r="AC62" s="60"/>
      <c r="AD62" s="190"/>
      <c r="AE62" s="6"/>
      <c r="AF62" s="60"/>
      <c r="AG62" s="190"/>
      <c r="AH62" s="190"/>
    </row>
    <row r="63" spans="2:34" ht="12.75" customHeight="1">
      <c r="B63" s="439"/>
      <c r="C63" s="60"/>
      <c r="D63" s="142"/>
      <c r="E63" s="143" t="s">
        <v>214</v>
      </c>
      <c r="F63" s="259" t="s">
        <v>89</v>
      </c>
      <c r="G63" s="249"/>
      <c r="H63" s="130"/>
      <c r="I63" s="278" t="s">
        <v>185</v>
      </c>
      <c r="J63" s="441" t="s">
        <v>89</v>
      </c>
      <c r="K63" s="205"/>
      <c r="L63" s="90" t="s">
        <v>152</v>
      </c>
      <c r="M63" s="179" t="s">
        <v>89</v>
      </c>
      <c r="N63" s="205"/>
      <c r="O63" s="90" t="s">
        <v>153</v>
      </c>
      <c r="P63" s="179" t="s">
        <v>89</v>
      </c>
      <c r="Q63" s="205"/>
      <c r="R63" s="90" t="s">
        <v>154</v>
      </c>
      <c r="S63" s="179">
        <v>2</v>
      </c>
      <c r="T63" s="205"/>
      <c r="U63" s="90" t="s">
        <v>155</v>
      </c>
      <c r="V63" s="179">
        <v>2</v>
      </c>
      <c r="W63" s="130"/>
      <c r="X63" s="90" t="s">
        <v>156</v>
      </c>
      <c r="Y63" s="179">
        <v>2</v>
      </c>
      <c r="Z63" s="130"/>
      <c r="AA63" s="90" t="s">
        <v>157</v>
      </c>
      <c r="AB63" s="179">
        <v>2</v>
      </c>
      <c r="AC63" s="130"/>
      <c r="AD63" s="90" t="s">
        <v>158</v>
      </c>
      <c r="AE63" s="179">
        <v>2</v>
      </c>
      <c r="AF63" s="130"/>
      <c r="AG63" s="90" t="s">
        <v>159</v>
      </c>
      <c r="AH63" s="179">
        <v>2</v>
      </c>
    </row>
    <row r="64" spans="2:34" ht="12.75" customHeight="1">
      <c r="B64" s="363" t="s">
        <v>55</v>
      </c>
      <c r="C64" s="60"/>
      <c r="D64" s="66"/>
      <c r="E64" s="363"/>
      <c r="F64" s="363"/>
      <c r="G64" s="246"/>
      <c r="H64" s="60"/>
      <c r="I64" s="363"/>
      <c r="J64" s="363"/>
      <c r="K64" s="60"/>
      <c r="L64" s="363"/>
      <c r="M64" s="363"/>
      <c r="N64" s="60"/>
      <c r="O64" s="363"/>
      <c r="P64" s="363"/>
      <c r="Q64" s="6"/>
      <c r="R64" s="363"/>
      <c r="S64" s="363"/>
      <c r="T64" s="60"/>
      <c r="U64" s="363"/>
      <c r="V64" s="363"/>
      <c r="W64" s="60"/>
      <c r="X64" s="363"/>
      <c r="Y64" s="363"/>
      <c r="Z64" s="60"/>
      <c r="AA64" s="363"/>
      <c r="AB64" s="363"/>
      <c r="AC64" s="60"/>
      <c r="AD64" s="363"/>
      <c r="AE64" s="363"/>
      <c r="AF64" s="60"/>
      <c r="AG64" s="363"/>
      <c r="AH64" s="363"/>
    </row>
    <row r="65" spans="2:34" ht="12.75" customHeight="1">
      <c r="B65" s="65" t="s">
        <v>274</v>
      </c>
      <c r="C65" s="6"/>
      <c r="D65" s="53"/>
      <c r="E65" s="217">
        <v>26.3</v>
      </c>
      <c r="F65" s="217"/>
      <c r="G65" s="245"/>
      <c r="H65" s="6"/>
      <c r="I65" s="217">
        <v>22.85</v>
      </c>
      <c r="J65" s="217"/>
      <c r="K65" s="6"/>
      <c r="L65" s="217">
        <v>19.899999999999999</v>
      </c>
      <c r="M65" s="217"/>
      <c r="N65" s="6"/>
      <c r="O65" s="217">
        <v>21.15</v>
      </c>
      <c r="P65" s="56"/>
      <c r="Q65" s="6"/>
      <c r="R65" s="217">
        <v>23.89</v>
      </c>
      <c r="S65" s="56"/>
      <c r="T65" s="6"/>
      <c r="U65" s="217">
        <v>22.35</v>
      </c>
      <c r="V65" s="56"/>
      <c r="W65" s="6"/>
      <c r="X65" s="217">
        <v>21.39</v>
      </c>
      <c r="Y65" s="56"/>
      <c r="Z65" s="6"/>
      <c r="AA65" s="217">
        <v>23.86</v>
      </c>
      <c r="AB65" s="56"/>
      <c r="AC65" s="6"/>
      <c r="AD65" s="217">
        <v>29</v>
      </c>
      <c r="AE65" s="56"/>
      <c r="AF65" s="6"/>
      <c r="AG65" s="217">
        <v>30.83</v>
      </c>
      <c r="AH65" s="217"/>
    </row>
    <row r="66" spans="2:34" ht="12.75" customHeight="1">
      <c r="B66" s="56" t="s">
        <v>238</v>
      </c>
      <c r="C66" s="6"/>
      <c r="D66" s="53"/>
      <c r="E66" s="217">
        <v>26.8</v>
      </c>
      <c r="F66" s="217"/>
      <c r="G66" s="245"/>
      <c r="H66" s="6"/>
      <c r="I66" s="217">
        <v>24.15</v>
      </c>
      <c r="J66" s="217"/>
      <c r="K66" s="6"/>
      <c r="L66" s="217">
        <v>22</v>
      </c>
      <c r="M66" s="217"/>
      <c r="N66" s="6"/>
      <c r="O66" s="217">
        <v>26.2</v>
      </c>
      <c r="P66" s="56"/>
      <c r="Q66" s="6"/>
      <c r="R66" s="217">
        <v>26.05</v>
      </c>
      <c r="S66" s="56"/>
      <c r="T66" s="6"/>
      <c r="U66" s="217">
        <v>28</v>
      </c>
      <c r="V66" s="56"/>
      <c r="W66" s="6"/>
      <c r="X66" s="217">
        <v>27.96</v>
      </c>
      <c r="Y66" s="56"/>
      <c r="Z66" s="6"/>
      <c r="AA66" s="217">
        <v>29.9</v>
      </c>
      <c r="AB66" s="56"/>
      <c r="AC66" s="6"/>
      <c r="AD66" s="217">
        <v>33</v>
      </c>
      <c r="AE66" s="56"/>
      <c r="AF66" s="6"/>
      <c r="AG66" s="217">
        <v>34.04</v>
      </c>
      <c r="AH66" s="217"/>
    </row>
    <row r="67" spans="2:34" ht="12.75" customHeight="1">
      <c r="B67" s="56" t="s">
        <v>239</v>
      </c>
      <c r="C67" s="6"/>
      <c r="D67" s="53"/>
      <c r="E67" s="217">
        <v>22.94</v>
      </c>
      <c r="F67" s="217"/>
      <c r="G67" s="245"/>
      <c r="H67" s="6"/>
      <c r="I67" s="217">
        <v>19.899999999999999</v>
      </c>
      <c r="J67" s="217"/>
      <c r="K67" s="6"/>
      <c r="L67" s="217">
        <v>19.3</v>
      </c>
      <c r="M67" s="217"/>
      <c r="N67" s="6"/>
      <c r="O67" s="217">
        <v>20.260000000000002</v>
      </c>
      <c r="P67" s="56"/>
      <c r="Q67" s="6"/>
      <c r="R67" s="217">
        <v>21.85</v>
      </c>
      <c r="S67" s="56"/>
      <c r="T67" s="6"/>
      <c r="U67" s="217">
        <v>20.5</v>
      </c>
      <c r="V67" s="56"/>
      <c r="W67" s="6"/>
      <c r="X67" s="217">
        <v>19.5</v>
      </c>
      <c r="Y67" s="56"/>
      <c r="Z67" s="6"/>
      <c r="AA67" s="217">
        <v>18.850000000000001</v>
      </c>
      <c r="AB67" s="56"/>
      <c r="AC67" s="6"/>
      <c r="AD67" s="217">
        <v>29</v>
      </c>
      <c r="AE67" s="56"/>
      <c r="AF67" s="6"/>
      <c r="AG67" s="217">
        <v>26.55</v>
      </c>
      <c r="AH67" s="217"/>
    </row>
    <row r="68" spans="2:34" ht="12.75" customHeight="1">
      <c r="B68" s="56" t="s">
        <v>164</v>
      </c>
      <c r="C68" s="6"/>
      <c r="D68" s="53"/>
      <c r="E68" s="117">
        <v>1733</v>
      </c>
      <c r="F68" s="117"/>
      <c r="G68" s="243"/>
      <c r="H68" s="181"/>
      <c r="I68" s="117">
        <v>1506</v>
      </c>
      <c r="J68" s="117"/>
      <c r="K68" s="181"/>
      <c r="L68" s="117">
        <v>1312</v>
      </c>
      <c r="M68" s="117"/>
      <c r="N68" s="181"/>
      <c r="O68" s="117">
        <v>1394</v>
      </c>
      <c r="P68" s="117"/>
      <c r="Q68" s="181"/>
      <c r="R68" s="117">
        <v>1575</v>
      </c>
      <c r="S68" s="117"/>
      <c r="T68" s="181"/>
      <c r="U68" s="117">
        <v>1473</v>
      </c>
      <c r="V68" s="117"/>
      <c r="W68" s="181"/>
      <c r="X68" s="117">
        <v>1410</v>
      </c>
      <c r="Y68" s="117"/>
      <c r="Z68" s="181"/>
      <c r="AA68" s="117">
        <v>1573</v>
      </c>
      <c r="AB68" s="117"/>
      <c r="AC68" s="181"/>
      <c r="AD68" s="117">
        <v>1911</v>
      </c>
      <c r="AE68" s="117"/>
      <c r="AF68" s="181"/>
      <c r="AG68" s="117">
        <v>2032</v>
      </c>
      <c r="AH68" s="117"/>
    </row>
    <row r="69" spans="2:34" ht="12.75" customHeight="1">
      <c r="B69" s="56" t="s">
        <v>165</v>
      </c>
      <c r="C69" s="6"/>
      <c r="D69" s="53"/>
      <c r="E69" s="117">
        <v>3307</v>
      </c>
      <c r="F69" s="117"/>
      <c r="G69" s="243"/>
      <c r="H69" s="181"/>
      <c r="I69" s="117">
        <v>8313</v>
      </c>
      <c r="J69" s="117"/>
      <c r="K69" s="181"/>
      <c r="L69" s="117">
        <v>5630</v>
      </c>
      <c r="M69" s="117"/>
      <c r="N69" s="181"/>
      <c r="O69" s="117">
        <v>4233</v>
      </c>
      <c r="P69" s="117"/>
      <c r="Q69" s="181"/>
      <c r="R69" s="117">
        <v>2882</v>
      </c>
      <c r="S69" s="117"/>
      <c r="T69" s="181"/>
      <c r="U69" s="117">
        <v>4121</v>
      </c>
      <c r="V69" s="117"/>
      <c r="W69" s="181"/>
      <c r="X69" s="117">
        <v>6707</v>
      </c>
      <c r="Y69" s="117"/>
      <c r="Z69" s="181"/>
      <c r="AA69" s="117">
        <v>8431</v>
      </c>
      <c r="AB69" s="117"/>
      <c r="AC69" s="181"/>
      <c r="AD69" s="117">
        <v>6108</v>
      </c>
      <c r="AE69" s="117"/>
      <c r="AF69" s="181"/>
      <c r="AG69" s="117">
        <v>19162</v>
      </c>
      <c r="AH69" s="117"/>
    </row>
    <row r="70" spans="2:34" ht="12.75" customHeight="1">
      <c r="B70" s="56"/>
      <c r="C70" s="6"/>
      <c r="D70" s="53"/>
      <c r="E70" s="187"/>
      <c r="F70" s="187"/>
      <c r="G70" s="245"/>
      <c r="H70" s="6"/>
      <c r="I70" s="187"/>
      <c r="J70" s="187"/>
      <c r="K70" s="6"/>
      <c r="L70" s="187"/>
      <c r="M70" s="187"/>
      <c r="N70" s="6"/>
      <c r="O70" s="187"/>
      <c r="P70" s="56"/>
      <c r="Q70" s="6"/>
      <c r="R70" s="218"/>
      <c r="S70" s="56"/>
      <c r="T70" s="6"/>
      <c r="U70" s="187"/>
      <c r="V70" s="56"/>
      <c r="W70" s="6"/>
      <c r="X70" s="189"/>
      <c r="Y70" s="56"/>
      <c r="Z70" s="6"/>
      <c r="AA70" s="189"/>
      <c r="AB70" s="56"/>
      <c r="AC70" s="6"/>
      <c r="AD70" s="189"/>
      <c r="AE70" s="56"/>
      <c r="AF70" s="6"/>
      <c r="AG70" s="189"/>
      <c r="AH70" s="189"/>
    </row>
    <row r="71" spans="2:34" ht="12.75" customHeight="1">
      <c r="B71" s="56" t="s">
        <v>166</v>
      </c>
      <c r="C71" s="6"/>
      <c r="D71" s="53"/>
      <c r="E71" s="64">
        <v>65907</v>
      </c>
      <c r="F71" s="64"/>
      <c r="G71" s="243"/>
      <c r="H71" s="181"/>
      <c r="I71" s="64">
        <v>65907</v>
      </c>
      <c r="J71" s="64"/>
      <c r="K71" s="181"/>
      <c r="L71" s="64">
        <v>65907</v>
      </c>
      <c r="M71" s="64"/>
      <c r="N71" s="181"/>
      <c r="O71" s="64">
        <v>65907</v>
      </c>
      <c r="P71" s="117"/>
      <c r="Q71" s="181"/>
      <c r="R71" s="64">
        <v>65907</v>
      </c>
      <c r="S71" s="117"/>
      <c r="T71" s="181"/>
      <c r="U71" s="64">
        <v>65907</v>
      </c>
      <c r="V71" s="117"/>
      <c r="W71" s="181"/>
      <c r="X71" s="64">
        <v>65907</v>
      </c>
      <c r="Y71" s="117"/>
      <c r="Z71" s="181"/>
      <c r="AA71" s="64">
        <v>65907</v>
      </c>
      <c r="AB71" s="117"/>
      <c r="AC71" s="181"/>
      <c r="AD71" s="64">
        <v>65907</v>
      </c>
      <c r="AE71" s="117"/>
      <c r="AF71" s="181"/>
      <c r="AG71" s="64">
        <v>65907</v>
      </c>
      <c r="AH71" s="64"/>
    </row>
    <row r="72" spans="2:34" ht="12.75" customHeight="1">
      <c r="B72" s="56" t="s">
        <v>167</v>
      </c>
      <c r="C72" s="6"/>
      <c r="D72" s="53"/>
      <c r="E72" s="64">
        <v>65907</v>
      </c>
      <c r="F72" s="64"/>
      <c r="G72" s="243"/>
      <c r="H72" s="181"/>
      <c r="I72" s="64">
        <v>65907</v>
      </c>
      <c r="J72" s="64"/>
      <c r="K72" s="181"/>
      <c r="L72" s="64">
        <v>65907</v>
      </c>
      <c r="M72" s="64"/>
      <c r="N72" s="181"/>
      <c r="O72" s="64">
        <v>65907</v>
      </c>
      <c r="P72" s="117"/>
      <c r="Q72" s="181"/>
      <c r="R72" s="64">
        <v>65907</v>
      </c>
      <c r="S72" s="117"/>
      <c r="T72" s="181"/>
      <c r="U72" s="64">
        <v>65907</v>
      </c>
      <c r="V72" s="117"/>
      <c r="W72" s="181"/>
      <c r="X72" s="64">
        <v>65907</v>
      </c>
      <c r="Y72" s="117"/>
      <c r="Z72" s="181"/>
      <c r="AA72" s="64">
        <v>65907</v>
      </c>
      <c r="AB72" s="117"/>
      <c r="AC72" s="181"/>
      <c r="AD72" s="64">
        <v>65907</v>
      </c>
      <c r="AE72" s="117"/>
      <c r="AF72" s="181"/>
      <c r="AG72" s="64">
        <v>65907</v>
      </c>
      <c r="AH72" s="64"/>
    </row>
    <row r="73" spans="2:34" ht="12.75" customHeight="1">
      <c r="B73" s="56" t="s">
        <v>168</v>
      </c>
      <c r="C73" s="6"/>
      <c r="D73" s="53"/>
      <c r="E73" s="217">
        <v>0.9</v>
      </c>
      <c r="F73" s="210">
        <v>4</v>
      </c>
      <c r="G73" s="260"/>
      <c r="H73" s="219"/>
      <c r="I73" s="217">
        <v>0.9</v>
      </c>
      <c r="J73" s="210"/>
      <c r="K73" s="219"/>
      <c r="L73" s="217">
        <v>0.9</v>
      </c>
      <c r="M73" s="210"/>
      <c r="N73" s="219"/>
      <c r="O73" s="217">
        <v>0.9</v>
      </c>
      <c r="P73" s="210"/>
      <c r="Q73" s="219"/>
      <c r="R73" s="217">
        <v>0.9</v>
      </c>
      <c r="S73" s="210"/>
      <c r="T73" s="6"/>
      <c r="U73" s="217">
        <v>0.9</v>
      </c>
      <c r="V73" s="210"/>
      <c r="W73" s="6"/>
      <c r="X73" s="217">
        <v>0.9</v>
      </c>
      <c r="Y73" s="210"/>
      <c r="Z73" s="6"/>
      <c r="AA73" s="217">
        <v>0.9</v>
      </c>
      <c r="AB73" s="210"/>
      <c r="AC73" s="6"/>
      <c r="AD73" s="217">
        <v>0.9</v>
      </c>
      <c r="AE73" s="210"/>
      <c r="AF73" s="6"/>
      <c r="AG73" s="217">
        <v>0.9</v>
      </c>
      <c r="AH73" s="217"/>
    </row>
    <row r="74" spans="2:34" ht="12.75" customHeight="1">
      <c r="B74" s="56" t="s">
        <v>169</v>
      </c>
      <c r="C74" s="6"/>
      <c r="D74" s="53"/>
      <c r="E74" s="206">
        <v>59.3</v>
      </c>
      <c r="F74" s="219">
        <v>4</v>
      </c>
      <c r="G74" s="260"/>
      <c r="H74" s="219"/>
      <c r="I74" s="206">
        <v>59.3</v>
      </c>
      <c r="J74" s="219"/>
      <c r="K74" s="219"/>
      <c r="L74" s="206">
        <v>59.3</v>
      </c>
      <c r="M74" s="219"/>
      <c r="N74" s="219"/>
      <c r="O74" s="206">
        <v>59.3</v>
      </c>
      <c r="P74" s="210"/>
      <c r="Q74" s="219"/>
      <c r="R74" s="206">
        <v>59.3</v>
      </c>
      <c r="S74" s="210"/>
      <c r="T74" s="6"/>
      <c r="U74" s="206">
        <v>59.3</v>
      </c>
      <c r="V74" s="210"/>
      <c r="W74" s="6"/>
      <c r="X74" s="206">
        <v>59.3</v>
      </c>
      <c r="Y74" s="210"/>
      <c r="Z74" s="6"/>
      <c r="AA74" s="206">
        <v>59.3</v>
      </c>
      <c r="AB74" s="210"/>
      <c r="AC74" s="6"/>
      <c r="AD74" s="206">
        <v>59.3</v>
      </c>
      <c r="AE74" s="210"/>
      <c r="AF74" s="6"/>
      <c r="AG74" s="206">
        <v>59.3</v>
      </c>
      <c r="AH74" s="210"/>
    </row>
    <row r="75" spans="2:34" ht="12.75" customHeight="1">
      <c r="B75" s="59"/>
      <c r="C75" s="60"/>
      <c r="D75" s="66"/>
      <c r="E75" s="215"/>
      <c r="F75" s="215"/>
      <c r="G75" s="246"/>
      <c r="H75" s="60"/>
      <c r="I75" s="215"/>
      <c r="J75" s="215"/>
      <c r="K75" s="60"/>
      <c r="L75" s="215"/>
      <c r="M75" s="215"/>
      <c r="N75" s="60"/>
      <c r="O75" s="215"/>
      <c r="P75" s="56"/>
      <c r="Q75" s="6"/>
      <c r="R75" s="215"/>
      <c r="S75" s="56"/>
      <c r="T75" s="60"/>
      <c r="U75" s="215"/>
      <c r="V75" s="56"/>
      <c r="W75" s="60"/>
      <c r="X75" s="216"/>
      <c r="Y75" s="56"/>
      <c r="Z75" s="60"/>
      <c r="AA75" s="216"/>
      <c r="AB75" s="56"/>
      <c r="AC75" s="60"/>
      <c r="AD75" s="216"/>
      <c r="AE75" s="56"/>
      <c r="AF75" s="60"/>
      <c r="AG75" s="216"/>
      <c r="AH75" s="216"/>
    </row>
    <row r="76" spans="2:34" ht="12.75" customHeight="1">
      <c r="B76" s="56" t="s">
        <v>240</v>
      </c>
      <c r="C76" s="6"/>
      <c r="D76" s="53"/>
      <c r="E76" s="217">
        <v>1.43</v>
      </c>
      <c r="F76" s="220"/>
      <c r="G76" s="245"/>
      <c r="H76" s="6"/>
      <c r="I76" s="217">
        <v>1.41</v>
      </c>
      <c r="J76" s="220"/>
      <c r="K76" s="6"/>
      <c r="L76" s="217">
        <v>1.45</v>
      </c>
      <c r="M76" s="220"/>
      <c r="N76" s="6"/>
      <c r="O76" s="217">
        <v>1.1399999999999999</v>
      </c>
      <c r="P76" s="210"/>
      <c r="Q76" s="219"/>
      <c r="R76" s="217">
        <v>1.3</v>
      </c>
      <c r="S76" s="182">
        <v>1</v>
      </c>
      <c r="T76" s="6"/>
      <c r="U76" s="217">
        <v>1.29</v>
      </c>
      <c r="V76" s="210"/>
      <c r="W76" s="6"/>
      <c r="X76" s="217">
        <v>1.21</v>
      </c>
      <c r="Y76" s="210"/>
      <c r="Z76" s="6"/>
      <c r="AA76" s="217">
        <v>1.63</v>
      </c>
      <c r="AB76" s="210"/>
      <c r="AC76" s="6"/>
      <c r="AD76" s="217">
        <v>1.44</v>
      </c>
      <c r="AE76" s="210"/>
      <c r="AF76" s="6"/>
      <c r="AG76" s="217">
        <v>1.48</v>
      </c>
      <c r="AH76" s="210"/>
    </row>
    <row r="77" spans="2:34" ht="12.75" customHeight="1">
      <c r="B77" s="56" t="s">
        <v>241</v>
      </c>
      <c r="C77" s="6"/>
      <c r="D77" s="53"/>
      <c r="E77" s="217">
        <v>5.03</v>
      </c>
      <c r="F77" s="220"/>
      <c r="G77" s="245"/>
      <c r="H77" s="6"/>
      <c r="I77" s="217">
        <v>7.19</v>
      </c>
      <c r="J77" s="220"/>
      <c r="K77" s="6"/>
      <c r="L77" s="217">
        <v>4.16</v>
      </c>
      <c r="M77" s="220"/>
      <c r="N77" s="6"/>
      <c r="O77" s="217">
        <v>3.86</v>
      </c>
      <c r="P77" s="208"/>
      <c r="Q77" s="209"/>
      <c r="R77" s="217">
        <v>6.18</v>
      </c>
      <c r="S77" s="182">
        <v>1</v>
      </c>
      <c r="T77" s="6"/>
      <c r="U77" s="217">
        <v>5.64</v>
      </c>
      <c r="V77" s="210"/>
      <c r="W77" s="6"/>
      <c r="X77" s="217">
        <v>4.33</v>
      </c>
      <c r="Y77" s="210"/>
      <c r="Z77" s="6"/>
      <c r="AA77" s="217">
        <v>5.7</v>
      </c>
      <c r="AB77" s="210"/>
      <c r="AC77" s="6"/>
      <c r="AD77" s="217">
        <v>5.4</v>
      </c>
      <c r="AE77" s="210"/>
      <c r="AF77" s="6"/>
      <c r="AG77" s="217">
        <v>3.91</v>
      </c>
      <c r="AH77" s="210"/>
    </row>
    <row r="78" spans="2:34" ht="12.75" customHeight="1">
      <c r="B78" s="56" t="s">
        <v>242</v>
      </c>
      <c r="C78" s="6"/>
      <c r="D78" s="53"/>
      <c r="E78" s="217">
        <v>19.71</v>
      </c>
      <c r="F78" s="209"/>
      <c r="G78" s="257"/>
      <c r="H78" s="209"/>
      <c r="I78" s="217">
        <v>18.88</v>
      </c>
      <c r="J78" s="209"/>
      <c r="K78" s="209"/>
      <c r="L78" s="217">
        <v>18.36</v>
      </c>
      <c r="M78" s="209"/>
      <c r="N78" s="209"/>
      <c r="O78" s="217">
        <v>17.73</v>
      </c>
      <c r="P78" s="208"/>
      <c r="Q78" s="209"/>
      <c r="R78" s="217">
        <v>18.03</v>
      </c>
      <c r="S78" s="208">
        <v>1</v>
      </c>
      <c r="T78" s="6"/>
      <c r="U78" s="217">
        <v>17.89</v>
      </c>
      <c r="V78" s="210"/>
      <c r="W78" s="6"/>
      <c r="X78" s="217">
        <v>17.8</v>
      </c>
      <c r="Y78" s="210"/>
      <c r="Z78" s="6"/>
      <c r="AA78" s="217">
        <v>17.61</v>
      </c>
      <c r="AB78" s="210"/>
      <c r="AC78" s="6"/>
      <c r="AD78" s="217">
        <v>16.940000000000001</v>
      </c>
      <c r="AE78" s="210"/>
      <c r="AF78" s="6"/>
      <c r="AG78" s="217">
        <v>16.52</v>
      </c>
      <c r="AH78" s="210"/>
    </row>
    <row r="79" spans="2:34" ht="12.75" customHeight="1">
      <c r="B79" s="56" t="s">
        <v>243</v>
      </c>
      <c r="C79" s="6"/>
      <c r="D79" s="53"/>
      <c r="E79" s="222">
        <v>18.399999999999999</v>
      </c>
      <c r="F79" s="221"/>
      <c r="G79" s="245"/>
      <c r="H79" s="6"/>
      <c r="I79" s="222">
        <v>16.2</v>
      </c>
      <c r="J79" s="221"/>
      <c r="K79" s="6"/>
      <c r="L79" s="222">
        <v>13.7</v>
      </c>
      <c r="M79" s="221"/>
      <c r="N79" s="6"/>
      <c r="O79" s="222">
        <v>18.600000000000001</v>
      </c>
      <c r="P79" s="208"/>
      <c r="Q79" s="209"/>
      <c r="R79" s="222">
        <v>18.399999999999999</v>
      </c>
      <c r="S79" s="182">
        <v>1</v>
      </c>
      <c r="T79" s="6"/>
      <c r="U79" s="222">
        <v>17.3</v>
      </c>
      <c r="V79" s="210"/>
      <c r="W79" s="6"/>
      <c r="X79" s="222">
        <v>17.7</v>
      </c>
      <c r="Y79" s="210"/>
      <c r="Z79" s="6"/>
      <c r="AA79" s="222">
        <v>14.6</v>
      </c>
      <c r="AB79" s="210"/>
      <c r="AC79" s="6"/>
      <c r="AD79" s="222">
        <v>20.100000000000001</v>
      </c>
      <c r="AE79" s="210"/>
      <c r="AF79" s="6"/>
      <c r="AG79" s="222">
        <v>20.8</v>
      </c>
      <c r="AH79" s="210"/>
    </row>
    <row r="80" spans="2:34" ht="12.75" customHeight="1">
      <c r="B80" s="56" t="s">
        <v>244</v>
      </c>
      <c r="C80" s="6"/>
      <c r="D80" s="53"/>
      <c r="E80" s="206">
        <v>5.2</v>
      </c>
      <c r="F80" s="211"/>
      <c r="G80" s="245"/>
      <c r="H80" s="6"/>
      <c r="I80" s="206">
        <v>3.2</v>
      </c>
      <c r="J80" s="211"/>
      <c r="K80" s="6"/>
      <c r="L80" s="206">
        <v>4.8</v>
      </c>
      <c r="M80" s="211"/>
      <c r="N80" s="6"/>
      <c r="O80" s="206">
        <v>5.5</v>
      </c>
      <c r="P80" s="208"/>
      <c r="Q80" s="209"/>
      <c r="R80" s="206">
        <v>3.9</v>
      </c>
      <c r="S80" s="182">
        <v>1</v>
      </c>
      <c r="T80" s="6"/>
      <c r="U80" s="206">
        <v>4</v>
      </c>
      <c r="V80" s="210"/>
      <c r="W80" s="6"/>
      <c r="X80" s="206">
        <v>4.9000000000000004</v>
      </c>
      <c r="Y80" s="210"/>
      <c r="Z80" s="6"/>
      <c r="AA80" s="206">
        <v>4.2</v>
      </c>
      <c r="AB80" s="210"/>
      <c r="AC80" s="6"/>
      <c r="AD80" s="206">
        <v>5.4</v>
      </c>
      <c r="AE80" s="210"/>
      <c r="AF80" s="6"/>
      <c r="AG80" s="206">
        <v>7.9</v>
      </c>
      <c r="AH80" s="210"/>
    </row>
    <row r="81" spans="2:34" ht="12.75" customHeight="1">
      <c r="B81" s="56" t="s">
        <v>245</v>
      </c>
      <c r="C81" s="6"/>
      <c r="D81" s="53"/>
      <c r="E81" s="206">
        <v>3.4</v>
      </c>
      <c r="F81" s="210">
        <v>4</v>
      </c>
      <c r="G81" s="260"/>
      <c r="H81" s="219"/>
      <c r="I81" s="206">
        <v>3.9</v>
      </c>
      <c r="J81" s="210"/>
      <c r="K81" s="219"/>
      <c r="L81" s="206">
        <v>4.5</v>
      </c>
      <c r="M81" s="210"/>
      <c r="N81" s="219"/>
      <c r="O81" s="206">
        <v>4.3</v>
      </c>
      <c r="P81" s="56"/>
      <c r="Q81" s="219"/>
      <c r="R81" s="206">
        <v>3.8</v>
      </c>
      <c r="S81" s="182"/>
      <c r="T81" s="6"/>
      <c r="U81" s="206">
        <v>4</v>
      </c>
      <c r="V81" s="210"/>
      <c r="W81" s="6"/>
      <c r="X81" s="206">
        <v>4.2</v>
      </c>
      <c r="Y81" s="210"/>
      <c r="Z81" s="6"/>
      <c r="AA81" s="206">
        <v>3.8</v>
      </c>
      <c r="AB81" s="210"/>
      <c r="AC81" s="6"/>
      <c r="AD81" s="206">
        <v>3.1</v>
      </c>
      <c r="AE81" s="210"/>
      <c r="AF81" s="6"/>
      <c r="AG81" s="206">
        <v>2.9</v>
      </c>
      <c r="AH81" s="206"/>
    </row>
    <row r="82" spans="2:34" ht="12.75" customHeight="1">
      <c r="B82" s="6"/>
      <c r="C82" s="6"/>
      <c r="D82" s="53"/>
      <c r="E82" s="206"/>
      <c r="F82" s="210"/>
      <c r="G82" s="260"/>
      <c r="H82" s="219"/>
      <c r="I82" s="206"/>
      <c r="J82" s="210"/>
      <c r="K82" s="219"/>
      <c r="L82" s="206"/>
      <c r="M82" s="210"/>
      <c r="N82" s="219"/>
      <c r="O82" s="207"/>
      <c r="Q82" s="219"/>
      <c r="R82" s="207"/>
      <c r="S82" s="183"/>
      <c r="T82" s="6"/>
      <c r="U82" s="207"/>
      <c r="V82" s="219"/>
      <c r="W82" s="6"/>
      <c r="X82" s="207"/>
      <c r="Y82" s="219"/>
      <c r="Z82" s="6"/>
      <c r="AA82" s="207"/>
      <c r="AB82" s="219"/>
      <c r="AC82" s="6"/>
      <c r="AD82" s="207"/>
      <c r="AE82" s="219"/>
      <c r="AF82" s="6"/>
      <c r="AG82" s="207"/>
      <c r="AH82" s="207"/>
    </row>
    <row r="83" spans="2:34" ht="12.75" customHeight="1">
      <c r="B83" s="363" t="s">
        <v>161</v>
      </c>
      <c r="C83" s="246"/>
      <c r="D83" s="66"/>
      <c r="E83" s="363"/>
      <c r="F83" s="363"/>
      <c r="G83" s="246"/>
      <c r="H83" s="60"/>
      <c r="I83" s="363"/>
      <c r="J83" s="363"/>
      <c r="K83" s="60"/>
      <c r="L83" s="363"/>
      <c r="M83" s="363"/>
      <c r="N83" s="60"/>
      <c r="O83" s="363"/>
      <c r="P83" s="363"/>
      <c r="Q83" s="188"/>
      <c r="R83" s="363"/>
      <c r="S83" s="363"/>
      <c r="T83" s="60"/>
      <c r="U83" s="363"/>
      <c r="V83" s="363"/>
      <c r="W83" s="60"/>
      <c r="X83" s="363"/>
      <c r="Y83" s="363"/>
      <c r="Z83" s="60"/>
      <c r="AA83" s="363"/>
      <c r="AB83" s="363"/>
      <c r="AC83" s="60"/>
      <c r="AD83" s="363"/>
      <c r="AE83" s="363"/>
      <c r="AF83" s="60"/>
      <c r="AG83" s="363"/>
      <c r="AH83" s="363"/>
    </row>
    <row r="84" spans="2:34" ht="12.75" customHeight="1">
      <c r="B84" s="56" t="s">
        <v>60</v>
      </c>
      <c r="C84" s="60"/>
      <c r="D84" s="66"/>
      <c r="E84" s="64">
        <v>290</v>
      </c>
      <c r="F84" s="115"/>
      <c r="G84" s="245"/>
      <c r="H84" s="6"/>
      <c r="I84" s="64">
        <v>194</v>
      </c>
      <c r="J84" s="117"/>
      <c r="K84" s="6"/>
      <c r="L84" s="64">
        <v>236</v>
      </c>
      <c r="M84" s="117"/>
      <c r="N84" s="6"/>
      <c r="O84" s="64">
        <v>470</v>
      </c>
      <c r="P84" s="117"/>
      <c r="Q84" s="434"/>
      <c r="R84" s="64">
        <v>310</v>
      </c>
      <c r="S84" s="435">
        <v>1</v>
      </c>
      <c r="T84" s="6"/>
      <c r="U84" s="64">
        <v>392</v>
      </c>
      <c r="V84" s="117"/>
      <c r="W84" s="6"/>
      <c r="X84" s="64">
        <v>294</v>
      </c>
      <c r="Y84" s="117"/>
      <c r="Z84" s="6"/>
      <c r="AA84" s="64">
        <v>281</v>
      </c>
      <c r="AB84" s="117"/>
      <c r="AC84" s="6"/>
      <c r="AD84" s="64">
        <v>267</v>
      </c>
      <c r="AE84" s="117"/>
      <c r="AF84" s="6"/>
      <c r="AG84" s="64">
        <v>255</v>
      </c>
      <c r="AH84" s="117"/>
    </row>
    <row r="85" spans="2:34" ht="12.75" customHeight="1">
      <c r="B85" s="71" t="s">
        <v>73</v>
      </c>
      <c r="C85" s="72"/>
      <c r="D85" s="149"/>
      <c r="E85" s="109">
        <v>124</v>
      </c>
      <c r="F85" s="418"/>
      <c r="G85" s="247"/>
      <c r="H85" s="72"/>
      <c r="I85" s="109">
        <v>64</v>
      </c>
      <c r="J85" s="418"/>
      <c r="K85" s="72"/>
      <c r="L85" s="109">
        <v>121</v>
      </c>
      <c r="M85" s="418"/>
      <c r="N85" s="72"/>
      <c r="O85" s="109">
        <v>336</v>
      </c>
      <c r="P85" s="109"/>
      <c r="Q85" s="109"/>
      <c r="R85" s="109">
        <v>207</v>
      </c>
      <c r="S85" s="435">
        <v>1</v>
      </c>
      <c r="T85" s="6"/>
      <c r="U85" s="109">
        <v>301</v>
      </c>
      <c r="V85" s="109"/>
      <c r="W85" s="6"/>
      <c r="X85" s="109">
        <v>191</v>
      </c>
      <c r="Y85" s="109"/>
      <c r="Z85" s="6"/>
      <c r="AA85" s="109">
        <v>177</v>
      </c>
      <c r="AB85" s="109"/>
      <c r="AC85" s="6"/>
      <c r="AD85" s="109">
        <v>156</v>
      </c>
      <c r="AE85" s="109"/>
      <c r="AF85" s="6"/>
      <c r="AG85" s="436" t="s">
        <v>62</v>
      </c>
      <c r="AH85" s="65"/>
    </row>
    <row r="86" spans="2:34" ht="12.75" customHeight="1">
      <c r="B86" s="71" t="s">
        <v>74</v>
      </c>
      <c r="C86" s="72"/>
      <c r="D86" s="149"/>
      <c r="E86" s="191">
        <v>166</v>
      </c>
      <c r="F86" s="419"/>
      <c r="G86" s="247"/>
      <c r="H86" s="72"/>
      <c r="I86" s="191">
        <v>130</v>
      </c>
      <c r="J86" s="419"/>
      <c r="K86" s="72"/>
      <c r="L86" s="191">
        <v>115</v>
      </c>
      <c r="M86" s="419"/>
      <c r="N86" s="72"/>
      <c r="O86" s="191">
        <v>134</v>
      </c>
      <c r="P86" s="182"/>
      <c r="Q86" s="183"/>
      <c r="R86" s="191">
        <v>103</v>
      </c>
      <c r="S86" s="182">
        <v>1</v>
      </c>
      <c r="T86" s="6"/>
      <c r="U86" s="191">
        <v>91</v>
      </c>
      <c r="V86" s="182"/>
      <c r="W86" s="6"/>
      <c r="X86" s="191">
        <v>103</v>
      </c>
      <c r="Y86" s="182"/>
      <c r="Z86" s="6"/>
      <c r="AA86" s="191">
        <v>104</v>
      </c>
      <c r="AB86" s="182"/>
      <c r="AC86" s="6"/>
      <c r="AD86" s="191">
        <v>111</v>
      </c>
      <c r="AE86" s="182"/>
      <c r="AF86" s="6"/>
      <c r="AG86" s="191" t="s">
        <v>62</v>
      </c>
      <c r="AH86" s="182"/>
    </row>
    <row r="87" spans="2:34" ht="12.75" customHeight="1">
      <c r="B87" s="117"/>
      <c r="C87" s="181"/>
      <c r="D87" s="240"/>
      <c r="E87" s="193"/>
      <c r="F87" s="193"/>
      <c r="G87" s="243"/>
      <c r="H87" s="181"/>
      <c r="I87" s="193"/>
      <c r="J87" s="193"/>
      <c r="K87" s="181"/>
      <c r="L87" s="193"/>
      <c r="M87" s="193"/>
      <c r="N87" s="181"/>
      <c r="O87" s="193"/>
      <c r="P87" s="56"/>
      <c r="Q87" s="6"/>
      <c r="R87" s="193"/>
      <c r="S87" s="56"/>
      <c r="T87" s="181"/>
      <c r="U87" s="193"/>
      <c r="V87" s="56"/>
      <c r="W87" s="181"/>
      <c r="X87" s="192"/>
      <c r="Y87" s="56"/>
      <c r="Z87" s="181"/>
      <c r="AA87" s="192"/>
      <c r="AB87" s="56"/>
      <c r="AC87" s="181"/>
      <c r="AD87" s="192"/>
      <c r="AE87" s="56"/>
      <c r="AF87" s="181"/>
      <c r="AG87" s="192"/>
      <c r="AH87" s="192"/>
    </row>
    <row r="88" spans="2:34" ht="12.75" customHeight="1">
      <c r="B88" s="363" t="s">
        <v>202</v>
      </c>
      <c r="C88" s="226"/>
      <c r="D88" s="248"/>
      <c r="E88" s="363"/>
      <c r="F88" s="363"/>
      <c r="G88" s="251"/>
      <c r="H88" s="226"/>
      <c r="I88" s="363"/>
      <c r="J88" s="363"/>
      <c r="K88" s="226"/>
      <c r="L88" s="363"/>
      <c r="M88" s="363"/>
      <c r="N88" s="226"/>
      <c r="O88" s="363"/>
      <c r="P88" s="363"/>
      <c r="Q88" s="6"/>
      <c r="R88" s="363"/>
      <c r="S88" s="363"/>
      <c r="T88" s="226"/>
      <c r="U88" s="363"/>
      <c r="V88" s="363"/>
      <c r="W88" s="226"/>
      <c r="X88" s="363"/>
      <c r="Y88" s="363"/>
      <c r="Z88" s="226"/>
      <c r="AA88" s="363"/>
      <c r="AB88" s="363"/>
      <c r="AC88" s="226"/>
      <c r="AD88" s="363"/>
      <c r="AE88" s="363"/>
      <c r="AF88" s="226"/>
      <c r="AG88" s="363"/>
      <c r="AH88" s="363"/>
    </row>
    <row r="89" spans="2:34" ht="12.75" customHeight="1">
      <c r="B89" s="117" t="s">
        <v>195</v>
      </c>
      <c r="C89" s="181"/>
      <c r="D89" s="149"/>
      <c r="E89" s="64">
        <v>5978</v>
      </c>
      <c r="F89" s="64"/>
      <c r="G89" s="250"/>
      <c r="H89" s="225"/>
      <c r="I89" s="64">
        <v>6062</v>
      </c>
      <c r="J89" s="64"/>
      <c r="K89" s="225"/>
      <c r="L89" s="64">
        <v>6174</v>
      </c>
      <c r="M89" s="64"/>
      <c r="N89" s="225"/>
      <c r="O89" s="64">
        <v>5308</v>
      </c>
      <c r="P89" s="223"/>
      <c r="Q89" s="227"/>
      <c r="R89" s="64">
        <v>5166</v>
      </c>
      <c r="S89" s="182">
        <v>1</v>
      </c>
      <c r="T89" s="225"/>
      <c r="U89" s="64">
        <v>5459</v>
      </c>
      <c r="V89" s="223"/>
      <c r="W89" s="225"/>
      <c r="X89" s="223">
        <v>5541</v>
      </c>
      <c r="Y89" s="223"/>
      <c r="Z89" s="225"/>
      <c r="AA89" s="223">
        <v>5919</v>
      </c>
      <c r="AB89" s="223"/>
      <c r="AC89" s="225"/>
      <c r="AD89" s="223">
        <v>6059</v>
      </c>
      <c r="AE89" s="223"/>
      <c r="AF89" s="225"/>
      <c r="AG89" s="223">
        <v>6037</v>
      </c>
      <c r="AH89" s="223"/>
    </row>
    <row r="90" spans="2:34" ht="12.75" customHeight="1">
      <c r="B90" s="224" t="s">
        <v>150</v>
      </c>
      <c r="C90" s="225"/>
      <c r="D90" s="149"/>
      <c r="E90" s="228">
        <v>5137</v>
      </c>
      <c r="F90" s="64"/>
      <c r="G90" s="250"/>
      <c r="H90" s="225"/>
      <c r="I90" s="228">
        <v>5227</v>
      </c>
      <c r="J90" s="64"/>
      <c r="K90" s="225"/>
      <c r="L90" s="228">
        <v>5328</v>
      </c>
      <c r="M90" s="64"/>
      <c r="N90" s="225"/>
      <c r="O90" s="228">
        <v>4676</v>
      </c>
      <c r="P90" s="229"/>
      <c r="Q90" s="227"/>
      <c r="R90" s="228">
        <v>4561</v>
      </c>
      <c r="S90" s="182">
        <v>1</v>
      </c>
      <c r="T90" s="225"/>
      <c r="U90" s="228">
        <v>4900</v>
      </c>
      <c r="V90" s="229"/>
      <c r="W90" s="225"/>
      <c r="X90" s="229">
        <v>4900</v>
      </c>
      <c r="Y90" s="229"/>
      <c r="Z90" s="225"/>
      <c r="AA90" s="229">
        <v>5278</v>
      </c>
      <c r="AB90" s="229"/>
      <c r="AC90" s="225"/>
      <c r="AD90" s="229">
        <v>5444</v>
      </c>
      <c r="AE90" s="229"/>
      <c r="AF90" s="225"/>
      <c r="AG90" s="229">
        <v>5457</v>
      </c>
      <c r="AH90" s="229"/>
    </row>
    <row r="91" spans="2:34" ht="12.75" customHeight="1">
      <c r="B91" s="71" t="s">
        <v>151</v>
      </c>
      <c r="C91" s="72"/>
      <c r="D91" s="149"/>
      <c r="E91" s="64">
        <v>841</v>
      </c>
      <c r="F91" s="64"/>
      <c r="G91" s="250"/>
      <c r="H91" s="225"/>
      <c r="I91" s="64">
        <v>835</v>
      </c>
      <c r="J91" s="64"/>
      <c r="K91" s="225"/>
      <c r="L91" s="64">
        <v>846</v>
      </c>
      <c r="M91" s="64"/>
      <c r="N91" s="225"/>
      <c r="O91" s="64">
        <v>632</v>
      </c>
      <c r="P91" s="223"/>
      <c r="Q91" s="227"/>
      <c r="R91" s="64">
        <v>605</v>
      </c>
      <c r="S91" s="182"/>
      <c r="T91" s="225"/>
      <c r="U91" s="64">
        <v>559</v>
      </c>
      <c r="V91" s="223"/>
      <c r="W91" s="225"/>
      <c r="X91" s="223">
        <v>641</v>
      </c>
      <c r="Y91" s="223"/>
      <c r="Z91" s="225"/>
      <c r="AA91" s="223">
        <v>641</v>
      </c>
      <c r="AB91" s="223"/>
      <c r="AC91" s="225"/>
      <c r="AD91" s="223">
        <v>615</v>
      </c>
      <c r="AE91" s="223"/>
      <c r="AF91" s="225"/>
      <c r="AG91" s="223">
        <v>580</v>
      </c>
      <c r="AH91" s="223"/>
    </row>
    <row r="92" spans="2:34" ht="12.75" customHeight="1">
      <c r="B92" s="6"/>
      <c r="C92" s="6"/>
      <c r="D92" s="53"/>
      <c r="E92" s="473"/>
      <c r="F92" s="446"/>
      <c r="G92" s="243"/>
      <c r="H92" s="181"/>
      <c r="I92" s="230"/>
      <c r="J92" s="433"/>
      <c r="K92" s="181"/>
      <c r="L92" s="230"/>
      <c r="M92" s="193"/>
      <c r="N92" s="181"/>
      <c r="O92" s="188"/>
      <c r="P92" s="231"/>
      <c r="Q92" s="231"/>
      <c r="R92" s="188"/>
      <c r="S92" s="231"/>
      <c r="T92" s="181"/>
      <c r="U92" s="188"/>
      <c r="V92" s="231"/>
      <c r="W92" s="181"/>
      <c r="X92" s="231"/>
      <c r="Y92" s="231"/>
      <c r="Z92" s="181"/>
      <c r="AA92" s="231"/>
      <c r="AB92" s="231"/>
      <c r="AC92" s="181"/>
      <c r="AD92" s="231"/>
      <c r="AE92" s="231"/>
      <c r="AF92" s="181"/>
      <c r="AG92" s="231"/>
      <c r="AH92" s="231"/>
    </row>
    <row r="93" spans="2:34" ht="12.75" customHeight="1">
      <c r="B93" s="363" t="s">
        <v>201</v>
      </c>
      <c r="C93" s="60"/>
      <c r="D93" s="66"/>
      <c r="E93" s="445">
        <v>5408</v>
      </c>
      <c r="F93" s="445"/>
      <c r="G93" s="243"/>
      <c r="H93" s="181"/>
      <c r="I93" s="445">
        <v>5487</v>
      </c>
      <c r="J93" s="445"/>
      <c r="K93" s="181"/>
      <c r="L93" s="445">
        <v>5575</v>
      </c>
      <c r="M93" s="445"/>
      <c r="N93" s="181"/>
      <c r="O93" s="445">
        <v>4828</v>
      </c>
      <c r="P93" s="445"/>
      <c r="Q93" s="185"/>
      <c r="R93" s="445">
        <v>4688</v>
      </c>
      <c r="S93" s="182">
        <v>1</v>
      </c>
      <c r="T93" s="181"/>
      <c r="U93" s="445">
        <v>4785</v>
      </c>
      <c r="V93" s="445"/>
      <c r="W93" s="181"/>
      <c r="X93" s="445">
        <v>4898</v>
      </c>
      <c r="Y93" s="445"/>
      <c r="Z93" s="181"/>
      <c r="AA93" s="445">
        <v>5085</v>
      </c>
      <c r="AB93" s="445"/>
      <c r="AC93" s="181"/>
      <c r="AD93" s="445">
        <v>5181</v>
      </c>
      <c r="AE93" s="445"/>
      <c r="AF93" s="181"/>
      <c r="AG93" s="445">
        <v>5171</v>
      </c>
      <c r="AH93" s="445"/>
    </row>
    <row r="94" spans="2:34" ht="12.75" customHeight="1">
      <c r="B94" s="6"/>
      <c r="C94" s="6"/>
      <c r="D94" s="53"/>
      <c r="E94" s="448"/>
      <c r="F94" s="449"/>
      <c r="G94" s="260"/>
      <c r="H94" s="219"/>
      <c r="I94" s="206"/>
      <c r="J94" s="210"/>
      <c r="K94" s="219"/>
      <c r="L94" s="206"/>
      <c r="M94" s="210"/>
      <c r="N94" s="219"/>
      <c r="O94" s="207"/>
      <c r="Q94" s="219"/>
      <c r="R94" s="207"/>
      <c r="S94" s="183"/>
      <c r="T94" s="6"/>
      <c r="U94" s="207"/>
      <c r="V94" s="219"/>
      <c r="W94" s="6"/>
      <c r="X94" s="207"/>
      <c r="Y94" s="219"/>
      <c r="Z94" s="6"/>
      <c r="AA94" s="207"/>
      <c r="AB94" s="219"/>
      <c r="AC94" s="6"/>
      <c r="AD94" s="207"/>
      <c r="AE94" s="219"/>
      <c r="AF94" s="6"/>
      <c r="AG94" s="207"/>
      <c r="AH94" s="207"/>
    </row>
    <row r="95" spans="2:34" ht="12.75" customHeight="1">
      <c r="B95" s="363" t="s">
        <v>63</v>
      </c>
      <c r="C95" s="60"/>
      <c r="D95" s="66"/>
      <c r="E95" s="363"/>
      <c r="F95" s="363"/>
      <c r="G95" s="246"/>
      <c r="H95" s="60"/>
      <c r="I95" s="363"/>
      <c r="J95" s="363"/>
      <c r="K95" s="60"/>
      <c r="L95" s="363"/>
      <c r="M95" s="363"/>
      <c r="N95" s="60"/>
      <c r="O95" s="363"/>
      <c r="P95" s="363"/>
      <c r="Q95" s="6"/>
      <c r="R95" s="363"/>
      <c r="S95" s="363"/>
      <c r="T95" s="60"/>
      <c r="U95" s="363"/>
      <c r="V95" s="363"/>
      <c r="W95" s="60"/>
      <c r="X95" s="363"/>
      <c r="Y95" s="363"/>
      <c r="Z95" s="60"/>
      <c r="AA95" s="363"/>
      <c r="AB95" s="363"/>
      <c r="AC95" s="60"/>
      <c r="AD95" s="363"/>
      <c r="AE95" s="363"/>
      <c r="AF95" s="60"/>
      <c r="AG95" s="363"/>
      <c r="AH95" s="363"/>
    </row>
    <row r="96" spans="2:34" ht="12.75" customHeight="1">
      <c r="B96" s="117" t="s">
        <v>170</v>
      </c>
      <c r="C96" s="181"/>
      <c r="D96" s="240"/>
      <c r="E96" s="64">
        <v>23556</v>
      </c>
      <c r="F96" s="34"/>
      <c r="G96" s="243"/>
      <c r="H96" s="181"/>
      <c r="I96" s="64">
        <v>26239</v>
      </c>
      <c r="J96" s="34"/>
      <c r="K96" s="181"/>
      <c r="L96" s="64">
        <v>21797</v>
      </c>
      <c r="M96" s="34"/>
      <c r="N96" s="181"/>
      <c r="O96" s="64">
        <v>20823</v>
      </c>
      <c r="P96" s="117"/>
      <c r="Q96" s="181"/>
      <c r="R96" s="64">
        <v>23207</v>
      </c>
      <c r="S96" s="182">
        <v>1</v>
      </c>
      <c r="T96" s="181"/>
      <c r="U96" s="64">
        <v>25817</v>
      </c>
      <c r="V96" s="117"/>
      <c r="W96" s="181"/>
      <c r="X96" s="64">
        <v>28283</v>
      </c>
      <c r="Y96" s="117"/>
      <c r="Z96" s="181"/>
      <c r="AA96" s="64">
        <v>26093</v>
      </c>
      <c r="AB96" s="117"/>
      <c r="AC96" s="181"/>
      <c r="AD96" s="64">
        <v>23891</v>
      </c>
      <c r="AE96" s="117"/>
      <c r="AF96" s="181"/>
      <c r="AG96" s="64">
        <v>19582</v>
      </c>
      <c r="AH96" s="64"/>
    </row>
    <row r="97" spans="2:36" ht="12.75" customHeight="1">
      <c r="B97" s="117" t="s">
        <v>171</v>
      </c>
      <c r="C97" s="181"/>
      <c r="D97" s="240"/>
      <c r="E97" s="64">
        <v>6598</v>
      </c>
      <c r="F97" s="34"/>
      <c r="G97" s="243"/>
      <c r="H97" s="181"/>
      <c r="I97" s="64">
        <v>6917</v>
      </c>
      <c r="J97" s="34"/>
      <c r="K97" s="181"/>
      <c r="L97" s="64">
        <v>6716</v>
      </c>
      <c r="M97" s="34"/>
      <c r="N97" s="181"/>
      <c r="O97" s="64">
        <v>6995</v>
      </c>
      <c r="P97" s="117"/>
      <c r="Q97" s="181"/>
      <c r="R97" s="64">
        <v>6292</v>
      </c>
      <c r="S97" s="182">
        <v>1</v>
      </c>
      <c r="T97" s="181"/>
      <c r="U97" s="64">
        <v>7510</v>
      </c>
      <c r="V97" s="117"/>
      <c r="W97" s="181"/>
      <c r="X97" s="64">
        <v>6888</v>
      </c>
      <c r="Y97" s="117"/>
      <c r="Z97" s="181"/>
      <c r="AA97" s="64">
        <v>7289</v>
      </c>
      <c r="AB97" s="117"/>
      <c r="AC97" s="181"/>
      <c r="AD97" s="64">
        <v>7586</v>
      </c>
      <c r="AE97" s="117"/>
      <c r="AF97" s="181"/>
      <c r="AG97" s="64">
        <v>7217</v>
      </c>
      <c r="AH97" s="64"/>
    </row>
    <row r="98" spans="2:36" ht="12.75" customHeight="1">
      <c r="B98" s="117" t="s">
        <v>172</v>
      </c>
      <c r="C98" s="181"/>
      <c r="D98" s="240"/>
      <c r="E98" s="64">
        <v>21209</v>
      </c>
      <c r="F98" s="34"/>
      <c r="G98" s="243"/>
      <c r="H98" s="181"/>
      <c r="I98" s="64">
        <v>25190</v>
      </c>
      <c r="J98" s="34"/>
      <c r="K98" s="181"/>
      <c r="L98" s="64">
        <v>28270</v>
      </c>
      <c r="M98" s="34"/>
      <c r="N98" s="181"/>
      <c r="O98" s="64">
        <v>27410</v>
      </c>
      <c r="P98" s="182"/>
      <c r="Q98" s="181"/>
      <c r="R98" s="64">
        <v>22517</v>
      </c>
      <c r="S98" s="182">
        <v>1</v>
      </c>
      <c r="T98" s="181"/>
      <c r="U98" s="64">
        <v>25078</v>
      </c>
      <c r="V98" s="117"/>
      <c r="W98" s="181"/>
      <c r="X98" s="64">
        <v>17418</v>
      </c>
      <c r="Y98" s="117"/>
      <c r="Z98" s="181"/>
      <c r="AA98" s="64">
        <v>10888</v>
      </c>
      <c r="AB98" s="117"/>
      <c r="AC98" s="181"/>
      <c r="AD98" s="64">
        <v>11775</v>
      </c>
      <c r="AE98" s="117"/>
      <c r="AF98" s="181"/>
      <c r="AG98" s="64">
        <v>10851</v>
      </c>
      <c r="AH98" s="64"/>
    </row>
    <row r="99" spans="2:36" ht="12.75" customHeight="1">
      <c r="B99" s="117" t="s">
        <v>173</v>
      </c>
      <c r="C99" s="181"/>
      <c r="D99" s="240"/>
      <c r="E99" s="117">
        <v>41</v>
      </c>
      <c r="F99" s="115"/>
      <c r="G99" s="243"/>
      <c r="H99" s="181"/>
      <c r="I99" s="117">
        <v>40</v>
      </c>
      <c r="J99" s="115"/>
      <c r="K99" s="181"/>
      <c r="L99" s="117">
        <v>41</v>
      </c>
      <c r="M99" s="115"/>
      <c r="N99" s="181"/>
      <c r="O99" s="117">
        <v>46</v>
      </c>
      <c r="P99" s="117"/>
      <c r="Q99" s="181"/>
      <c r="R99" s="117">
        <v>47</v>
      </c>
      <c r="S99" s="117"/>
      <c r="T99" s="181"/>
      <c r="U99" s="117">
        <v>47</v>
      </c>
      <c r="V99" s="117"/>
      <c r="W99" s="181"/>
      <c r="X99" s="117">
        <v>53</v>
      </c>
      <c r="Y99" s="117"/>
      <c r="Z99" s="181"/>
      <c r="AA99" s="117">
        <v>54</v>
      </c>
      <c r="AB99" s="117"/>
      <c r="AC99" s="181"/>
      <c r="AD99" s="117">
        <v>54</v>
      </c>
      <c r="AE99" s="117"/>
      <c r="AF99" s="181"/>
      <c r="AG99" s="117">
        <v>53</v>
      </c>
      <c r="AH99" s="117"/>
    </row>
    <row r="100" spans="2:36" ht="12.75" customHeight="1">
      <c r="B100" s="117" t="s">
        <v>174</v>
      </c>
      <c r="C100" s="181"/>
      <c r="D100" s="447"/>
      <c r="E100" s="472">
        <v>2328</v>
      </c>
      <c r="F100" s="438"/>
      <c r="G100" s="407"/>
      <c r="H100" s="181"/>
      <c r="I100" s="117">
        <v>2291</v>
      </c>
      <c r="J100" s="115"/>
      <c r="K100" s="181"/>
      <c r="L100" s="117">
        <v>2306</v>
      </c>
      <c r="M100" s="115"/>
      <c r="N100" s="181"/>
      <c r="O100" s="117">
        <v>2040</v>
      </c>
      <c r="P100" s="117"/>
      <c r="Q100" s="181"/>
      <c r="R100" s="117">
        <v>1940</v>
      </c>
      <c r="S100" s="182"/>
      <c r="T100" s="181"/>
      <c r="U100" s="117">
        <v>1888</v>
      </c>
      <c r="V100" s="117"/>
      <c r="W100" s="181"/>
      <c r="X100" s="117">
        <v>1897</v>
      </c>
      <c r="Y100" s="117"/>
      <c r="Z100" s="181"/>
      <c r="AA100" s="117">
        <v>1835</v>
      </c>
      <c r="AB100" s="117"/>
      <c r="AC100" s="181"/>
      <c r="AD100" s="117">
        <v>1762</v>
      </c>
      <c r="AE100" s="117"/>
      <c r="AF100" s="181"/>
      <c r="AG100" s="117">
        <v>1599</v>
      </c>
      <c r="AH100" s="117"/>
    </row>
    <row r="101" spans="2:36" ht="12.75" customHeight="1">
      <c r="B101" s="60"/>
      <c r="C101" s="60"/>
      <c r="D101" s="60"/>
      <c r="E101" s="35"/>
      <c r="F101" s="75"/>
      <c r="G101" s="181"/>
      <c r="H101" s="181"/>
      <c r="I101" s="75"/>
      <c r="J101" s="75"/>
      <c r="K101" s="181"/>
      <c r="L101" s="75"/>
      <c r="M101" s="75"/>
      <c r="N101" s="181"/>
      <c r="O101" s="75"/>
      <c r="P101" s="75"/>
      <c r="Q101" s="185"/>
      <c r="R101" s="75"/>
      <c r="S101" s="183"/>
      <c r="T101" s="181"/>
      <c r="U101" s="75"/>
      <c r="V101" s="75"/>
      <c r="W101" s="181"/>
      <c r="X101" s="75"/>
      <c r="Y101" s="75"/>
      <c r="Z101" s="181"/>
      <c r="AA101" s="75"/>
      <c r="AB101" s="75"/>
      <c r="AC101" s="181"/>
      <c r="AD101" s="75"/>
      <c r="AE101" s="75"/>
      <c r="AF101" s="181"/>
      <c r="AG101" s="75"/>
      <c r="AH101" s="75"/>
    </row>
    <row r="102" spans="2:36" ht="12.75" customHeight="1">
      <c r="B102" s="233" t="s">
        <v>236</v>
      </c>
      <c r="C102" s="233"/>
      <c r="D102" s="233"/>
      <c r="E102" s="233"/>
      <c r="F102" s="233"/>
      <c r="G102" s="233"/>
      <c r="H102" s="233"/>
      <c r="I102" s="233"/>
      <c r="J102" s="233"/>
      <c r="K102" s="233"/>
      <c r="L102" s="233"/>
      <c r="M102" s="233"/>
      <c r="N102" s="233"/>
      <c r="P102" s="233"/>
      <c r="Q102" s="233"/>
      <c r="R102" s="233"/>
      <c r="S102" s="233"/>
    </row>
    <row r="103" spans="2:36" s="108" customFormat="1" ht="12.75" customHeight="1">
      <c r="B103" s="233" t="s">
        <v>252</v>
      </c>
      <c r="C103" s="233"/>
      <c r="D103" s="233"/>
      <c r="E103" s="233"/>
      <c r="F103" s="233"/>
      <c r="G103" s="233"/>
      <c r="H103" s="233"/>
      <c r="I103" s="233"/>
      <c r="J103" s="233"/>
      <c r="K103" s="233"/>
      <c r="L103" s="233"/>
      <c r="M103" s="233"/>
      <c r="N103" s="233"/>
      <c r="P103" s="233"/>
      <c r="Q103" s="233"/>
      <c r="R103" s="233"/>
      <c r="S103" s="233"/>
      <c r="T103" s="233"/>
      <c r="U103" s="234"/>
      <c r="V103" s="233"/>
      <c r="W103" s="233"/>
      <c r="X103" s="233"/>
      <c r="Y103" s="233"/>
      <c r="Z103" s="233"/>
      <c r="AA103" s="233"/>
      <c r="AB103" s="233"/>
      <c r="AC103" s="233"/>
      <c r="AD103" s="233"/>
      <c r="AE103" s="233"/>
      <c r="AF103" s="233"/>
      <c r="AG103" s="233"/>
      <c r="AH103" s="233"/>
    </row>
    <row r="104" spans="2:36" s="108" customFormat="1" ht="12.75" customHeight="1">
      <c r="B104" s="233" t="s">
        <v>253</v>
      </c>
      <c r="C104" s="233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  <c r="N104" s="233"/>
      <c r="P104" s="233"/>
      <c r="Q104" s="233"/>
      <c r="R104" s="233"/>
      <c r="S104" s="233"/>
      <c r="T104" s="233"/>
      <c r="U104" s="234"/>
      <c r="V104" s="233"/>
      <c r="W104" s="233"/>
      <c r="X104" s="233"/>
      <c r="Y104" s="233"/>
      <c r="Z104" s="233"/>
      <c r="AA104" s="233"/>
      <c r="AB104" s="233"/>
      <c r="AC104" s="233"/>
      <c r="AD104" s="233"/>
      <c r="AE104" s="233"/>
      <c r="AF104" s="233"/>
      <c r="AG104" s="233"/>
      <c r="AH104" s="233"/>
    </row>
    <row r="105" spans="2:36" s="108" customFormat="1" ht="12.75" customHeight="1">
      <c r="B105" s="86" t="s">
        <v>246</v>
      </c>
      <c r="C105" s="233"/>
      <c r="D105" s="233"/>
      <c r="E105" s="233"/>
      <c r="F105" s="233"/>
      <c r="G105" s="233"/>
      <c r="H105" s="233"/>
      <c r="I105" s="233"/>
      <c r="J105" s="233"/>
      <c r="K105" s="233"/>
      <c r="L105" s="233"/>
      <c r="M105" s="233"/>
      <c r="N105" s="233"/>
      <c r="P105" s="233"/>
      <c r="Q105" s="233"/>
      <c r="R105" s="233"/>
      <c r="S105" s="233"/>
      <c r="T105" s="233"/>
      <c r="U105" s="233"/>
      <c r="V105" s="233"/>
      <c r="W105" s="235"/>
      <c r="X105" s="235"/>
      <c r="Y105" s="235"/>
      <c r="Z105" s="235"/>
      <c r="AA105" s="235"/>
      <c r="AB105" s="235"/>
      <c r="AC105" s="235"/>
      <c r="AD105" s="235"/>
      <c r="AE105" s="235"/>
      <c r="AF105" s="235"/>
      <c r="AG105" s="235"/>
      <c r="AH105" s="235"/>
    </row>
    <row r="106" spans="2:36" s="108" customFormat="1" ht="12.75" customHeight="1">
      <c r="B106" s="86" t="s">
        <v>247</v>
      </c>
      <c r="C106" s="233"/>
      <c r="D106" s="233"/>
      <c r="E106" s="233"/>
      <c r="F106" s="233"/>
      <c r="G106" s="233"/>
      <c r="H106" s="233"/>
      <c r="I106" s="233"/>
      <c r="J106" s="233"/>
      <c r="K106" s="233"/>
      <c r="L106" s="233"/>
      <c r="M106" s="233"/>
      <c r="N106" s="233"/>
      <c r="P106" s="235"/>
      <c r="Q106" s="235"/>
      <c r="R106" s="235"/>
      <c r="S106" s="235"/>
      <c r="T106" s="86"/>
      <c r="U106" s="86"/>
      <c r="V106" s="233"/>
      <c r="W106" s="235"/>
      <c r="X106" s="235"/>
      <c r="Y106" s="235"/>
      <c r="Z106" s="235"/>
      <c r="AA106" s="235"/>
      <c r="AB106" s="235"/>
      <c r="AC106" s="235"/>
      <c r="AD106" s="235"/>
      <c r="AE106" s="235"/>
      <c r="AF106" s="235"/>
      <c r="AG106" s="235"/>
      <c r="AH106" s="235"/>
    </row>
    <row r="107" spans="2:36" s="108" customFormat="1" ht="12.75" customHeight="1">
      <c r="B107" s="86" t="s">
        <v>248</v>
      </c>
      <c r="C107" s="235"/>
      <c r="D107" s="235"/>
      <c r="E107" s="235"/>
      <c r="F107" s="235"/>
      <c r="G107" s="235"/>
      <c r="H107" s="235"/>
      <c r="I107" s="235"/>
      <c r="J107" s="235"/>
      <c r="K107" s="235"/>
      <c r="L107" s="235"/>
      <c r="M107" s="235"/>
      <c r="N107" s="235"/>
      <c r="V107" s="86"/>
      <c r="W107" s="235"/>
      <c r="X107" s="235"/>
      <c r="Y107" s="235"/>
      <c r="Z107" s="235"/>
      <c r="AA107" s="235"/>
      <c r="AB107" s="235"/>
      <c r="AC107" s="235"/>
      <c r="AD107" s="235"/>
      <c r="AE107" s="235"/>
      <c r="AF107" s="235"/>
      <c r="AG107" s="235"/>
      <c r="AH107" s="235"/>
    </row>
    <row r="108" spans="2:36" s="108" customFormat="1" ht="12.75" customHeight="1">
      <c r="B108" s="235" t="s">
        <v>249</v>
      </c>
      <c r="C108" s="235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  <c r="N108" s="235"/>
      <c r="O108" s="235"/>
      <c r="P108" s="235"/>
      <c r="Q108" s="235"/>
      <c r="R108" s="235"/>
      <c r="S108" s="235"/>
      <c r="T108" s="235"/>
      <c r="U108" s="235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5"/>
      <c r="AF108" s="235"/>
      <c r="AG108" s="235"/>
      <c r="AH108" s="235"/>
      <c r="AI108" s="33"/>
      <c r="AJ108" s="33"/>
    </row>
    <row r="109" spans="2:36" s="108" customFormat="1" ht="12.75" customHeight="1">
      <c r="B109" s="235" t="s">
        <v>250</v>
      </c>
      <c r="C109" s="236"/>
      <c r="D109" s="236"/>
      <c r="E109" s="236"/>
      <c r="F109" s="236"/>
      <c r="G109" s="236"/>
      <c r="H109" s="236"/>
      <c r="I109" s="236"/>
      <c r="J109" s="236"/>
      <c r="K109" s="236"/>
      <c r="L109" s="236"/>
      <c r="M109" s="236"/>
      <c r="N109" s="236"/>
      <c r="O109" s="236"/>
      <c r="P109" s="236"/>
      <c r="Q109" s="236"/>
      <c r="R109" s="236"/>
      <c r="S109" s="236"/>
      <c r="T109" s="235"/>
      <c r="U109" s="235"/>
      <c r="V109" s="235"/>
      <c r="W109" s="235"/>
      <c r="X109" s="235"/>
      <c r="Y109" s="235"/>
      <c r="Z109" s="235"/>
      <c r="AA109" s="235"/>
      <c r="AB109" s="235"/>
      <c r="AC109" s="235"/>
      <c r="AD109" s="235"/>
      <c r="AE109" s="235"/>
      <c r="AF109" s="235"/>
      <c r="AG109" s="235"/>
      <c r="AH109" s="235"/>
    </row>
    <row r="110" spans="2:36" s="108" customFormat="1" ht="12.75" customHeight="1">
      <c r="B110" s="235" t="s">
        <v>251</v>
      </c>
      <c r="C110" s="235"/>
      <c r="D110" s="235"/>
      <c r="E110" s="235"/>
      <c r="F110" s="235"/>
      <c r="G110" s="235"/>
      <c r="H110" s="235"/>
      <c r="I110" s="235"/>
      <c r="J110" s="235"/>
      <c r="K110" s="235"/>
      <c r="L110" s="235"/>
      <c r="M110" s="235"/>
      <c r="N110" s="235"/>
      <c r="O110" s="235"/>
      <c r="P110" s="235"/>
      <c r="Q110" s="235"/>
      <c r="R110" s="235"/>
      <c r="S110" s="235"/>
      <c r="T110" s="235"/>
      <c r="U110" s="235"/>
      <c r="V110" s="235"/>
      <c r="W110" s="235"/>
      <c r="X110" s="235"/>
      <c r="Y110" s="235"/>
      <c r="Z110" s="235"/>
      <c r="AA110" s="235"/>
      <c r="AB110" s="235"/>
      <c r="AC110" s="235"/>
      <c r="AD110" s="235"/>
      <c r="AE110" s="235"/>
      <c r="AF110" s="235"/>
      <c r="AG110" s="235"/>
      <c r="AH110" s="235"/>
    </row>
    <row r="111" spans="2:36" s="108" customFormat="1" ht="12.75" customHeight="1">
      <c r="B111" s="235"/>
      <c r="C111" s="235"/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  <c r="N111" s="235"/>
      <c r="O111" s="235"/>
      <c r="P111" s="235"/>
      <c r="Q111" s="235"/>
      <c r="R111" s="235"/>
      <c r="S111" s="235"/>
      <c r="T111" s="235"/>
      <c r="U111" s="235"/>
      <c r="V111" s="235"/>
      <c r="W111" s="235"/>
      <c r="X111" s="235"/>
      <c r="Y111" s="235"/>
      <c r="Z111" s="235"/>
      <c r="AA111" s="235"/>
      <c r="AB111" s="235"/>
      <c r="AC111" s="235"/>
      <c r="AD111" s="235"/>
      <c r="AE111" s="235"/>
      <c r="AF111" s="235"/>
      <c r="AG111" s="235"/>
      <c r="AH111" s="235"/>
    </row>
    <row r="112" spans="2:36" s="108" customFormat="1" ht="12.75" customHeight="1">
      <c r="B112" s="235"/>
      <c r="C112" s="235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  <c r="N112" s="235"/>
      <c r="O112" s="235"/>
      <c r="P112" s="235"/>
      <c r="Q112" s="235"/>
      <c r="R112" s="235"/>
      <c r="S112" s="235"/>
      <c r="T112" s="235"/>
      <c r="U112" s="235"/>
      <c r="V112" s="235"/>
      <c r="W112" s="235"/>
      <c r="X112" s="235"/>
      <c r="Y112" s="235"/>
      <c r="Z112" s="235"/>
      <c r="AA112" s="235"/>
      <c r="AB112" s="235"/>
      <c r="AC112" s="235"/>
      <c r="AD112" s="235"/>
      <c r="AE112" s="235"/>
      <c r="AF112" s="235"/>
      <c r="AG112" s="235"/>
      <c r="AH112" s="235"/>
    </row>
    <row r="113" spans="2:34" s="108" customFormat="1" ht="12.75" customHeight="1">
      <c r="B113" s="235"/>
      <c r="C113" s="235"/>
      <c r="D113" s="235"/>
      <c r="E113" s="235"/>
      <c r="F113" s="235"/>
      <c r="G113" s="235"/>
      <c r="H113" s="235"/>
      <c r="I113" s="235"/>
      <c r="J113" s="235"/>
      <c r="K113" s="235"/>
      <c r="L113" s="235"/>
      <c r="M113" s="235"/>
      <c r="N113" s="235"/>
      <c r="O113" s="235"/>
      <c r="P113" s="235"/>
      <c r="Q113" s="235"/>
      <c r="R113" s="235"/>
      <c r="S113" s="235"/>
      <c r="T113" s="235"/>
      <c r="U113" s="235"/>
      <c r="V113" s="235"/>
      <c r="W113" s="235"/>
      <c r="X113" s="235"/>
      <c r="Y113" s="235"/>
      <c r="Z113" s="235"/>
      <c r="AA113" s="235"/>
      <c r="AB113" s="235"/>
      <c r="AC113" s="235"/>
      <c r="AD113" s="235"/>
      <c r="AE113" s="235"/>
      <c r="AF113" s="235"/>
      <c r="AG113" s="235"/>
      <c r="AH113" s="235"/>
    </row>
    <row r="114" spans="2:34" ht="11.25" customHeight="1"/>
  </sheetData>
  <phoneticPr fontId="1" type="noConversion"/>
  <pageMargins left="0.78740157480314965" right="0.78740157480314965" top="0.98425196850393704" bottom="0.59055118110236227" header="0.51181102362204722" footer="0.51181102362204722"/>
  <pageSetup paperSize="9" scale="61" fitToHeight="0" orientation="landscape" r:id="rId1"/>
  <headerFooter alignWithMargins="0"/>
  <rowBreaks count="1" manualBreakCount="1">
    <brk id="6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>
    <row r="1" spans="1:1">
      <c r="A1">
        <v>7</v>
      </c>
    </row>
  </sheetData>
  <customSheetViews>
    <customSheetView guid="{306A951E-DF6F-4986-B65D-D729B3E073A8}" state="veryHidden" showRuler="0">
      <pageMargins left="0.78740157499999996" right="0.78740157499999996" top="0.984251969" bottom="0.984251969" header="0.4921259845" footer="0.4921259845"/>
      <headerFooter alignWithMargins="0"/>
    </customSheetView>
    <customSheetView guid="{BD56928B-4709-48D3-B9BC-BE4273BF11C9}" state="veryHidden" showRuler="0">
      <pageMargins left="0.78740157499999996" right="0.78740157499999996" top="0.984251969" bottom="0.984251969" header="0.4921259845" footer="0.4921259845"/>
      <headerFooter alignWithMargins="0"/>
    </customSheetView>
    <customSheetView guid="{F63FFA50-AD3A-44DA-89DA-A99A60484418}" state="veryHidden" showRuler="0">
      <pageMargins left="0.78740157499999996" right="0.78740157499999996" top="0.984251969" bottom="0.984251969" header="0.4921259845" footer="0.4921259845"/>
      <headerFooter alignWithMargins="0"/>
    </customSheetView>
  </customSheetViews>
  <phoneticPr fontId="1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3</vt:i4>
      </vt:variant>
    </vt:vector>
  </HeadingPairs>
  <TitlesOfParts>
    <vt:vector size="10" baseType="lpstr">
      <vt:lpstr>MVV in Zahlen</vt:lpstr>
      <vt:lpstr> GuV</vt:lpstr>
      <vt:lpstr> Bilanz</vt:lpstr>
      <vt:lpstr>EK-Veränderungsrechnung</vt:lpstr>
      <vt:lpstr> Kapitalflussrechnung</vt:lpstr>
      <vt:lpstr>Segmentberichterstattung</vt:lpstr>
      <vt:lpstr>Zehnjahresübersicht</vt:lpstr>
      <vt:lpstr>Segmentberichterstattung!Druckbereich</vt:lpstr>
      <vt:lpstr>Zehnjahresübersicht!Drucktitel</vt:lpstr>
      <vt:lpstr>' Kapitalflussrechnung'!OLE_LINK8</vt:lpstr>
    </vt:vector>
  </TitlesOfParts>
  <Company>MVV Energie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mvv3554</dc:creator>
  <cp:lastModifiedBy>Theresia Heuking</cp:lastModifiedBy>
  <cp:lastPrinted>2018-11-30T11:20:58Z</cp:lastPrinted>
  <dcterms:created xsi:type="dcterms:W3CDTF">2006-08-08T06:06:05Z</dcterms:created>
  <dcterms:modified xsi:type="dcterms:W3CDTF">2018-12-06T15:55:05Z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MVV Energie Gruppe Verknüpfung  30-09-2010.xls</vt:lpwstr>
  </property>
</Properties>
</file>