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12330" tabRatio="921"/>
  </bookViews>
  <sheets>
    <sheet name="MVV in Zahlen" sheetId="48" r:id="rId1"/>
    <sheet name=" GuV" sheetId="1" r:id="rId2"/>
    <sheet name=" Bilanz" sheetId="47" r:id="rId3"/>
    <sheet name="EK-Veränderungsrechnung" sheetId="2" r:id="rId4"/>
    <sheet name=" Kapitalflussrechnung" sheetId="4" r:id="rId5"/>
    <sheet name="Segmentberichterstattung" sheetId="3" r:id="rId6"/>
    <sheet name="Zehnjahresübersicht" sheetId="49" r:id="rId7"/>
    <sheet name="BExRepositorySheet" sheetId="45" state="veryHidden" r:id="rId8"/>
  </sheets>
  <definedNames>
    <definedName name="_xlnm.Print_Area" localSheetId="3">'EK-Veränderungsrechnung'!#REF!</definedName>
    <definedName name="_xlnm.Print_Area" localSheetId="5">Segmentberichterstattung!$A$1:$L$66</definedName>
    <definedName name="_xlnm.Print_Titles" localSheetId="6">Zehnjahresübersicht!$1:$13</definedName>
    <definedName name="OLE_LINK8" localSheetId="4">' Kapitalflussrechnung'!$B$82</definedName>
    <definedName name="Z_306A951E_DF6F_4986_B65D_D729B3E073A8_.wvu.Rows" localSheetId="2" hidden="1">' Bilanz'!#REF!,' Bilanz'!#REF!</definedName>
    <definedName name="Z_306A951E_DF6F_4986_B65D_D729B3E073A8_.wvu.Rows" localSheetId="1" hidden="1">' GuV'!#REF!,' GuV'!#REF!</definedName>
    <definedName name="Z_306A951E_DF6F_4986_B65D_D729B3E073A8_.wvu.Rows" localSheetId="4" hidden="1">' Kapitalflussrechnung'!#REF!</definedName>
    <definedName name="Z_306A951E_DF6F_4986_B65D_D729B3E073A8_.wvu.Rows" localSheetId="3" hidden="1">'EK-Veränderungsrechnung'!#REF!,'EK-Veränderungsrechnung'!#REF!</definedName>
    <definedName name="Z_306A951E_DF6F_4986_B65D_D729B3E073A8_.wvu.Rows" localSheetId="0" hidden="1">'MVV in Zahlen'!#REF!,'MVV in Zahlen'!#REF!</definedName>
    <definedName name="Z_306A951E_DF6F_4986_B65D_D729B3E073A8_.wvu.Rows" localSheetId="6" hidden="1">Zehnjahresübersicht!#REF!,Zehnjahresübersicht!#REF!</definedName>
    <definedName name="Z_BD56928B_4709_48D3_B9BC_BE4273BF11C9_.wvu.Rows" localSheetId="2" hidden="1">' Bilanz'!#REF!,' Bilanz'!#REF!</definedName>
    <definedName name="Z_BD56928B_4709_48D3_B9BC_BE4273BF11C9_.wvu.Rows" localSheetId="1" hidden="1">' GuV'!#REF!,' GuV'!#REF!</definedName>
    <definedName name="Z_BD56928B_4709_48D3_B9BC_BE4273BF11C9_.wvu.Rows" localSheetId="4" hidden="1">' Kapitalflussrechnung'!#REF!</definedName>
    <definedName name="Z_BD56928B_4709_48D3_B9BC_BE4273BF11C9_.wvu.Rows" localSheetId="3" hidden="1">'EK-Veränderungsrechnung'!#REF!,'EK-Veränderungsrechnung'!#REF!</definedName>
    <definedName name="Z_BD56928B_4709_48D3_B9BC_BE4273BF11C9_.wvu.Rows" localSheetId="0" hidden="1">'MVV in Zahlen'!#REF!,'MVV in Zahlen'!#REF!</definedName>
    <definedName name="Z_BD56928B_4709_48D3_B9BC_BE4273BF11C9_.wvu.Rows" localSheetId="6" hidden="1">Zehnjahresübersicht!#REF!,Zehnjahresübersicht!#REF!</definedName>
    <definedName name="Z_F63FFA50_AD3A_44DA_89DA_A99A60484418_.wvu.Rows" localSheetId="2" hidden="1">' Bilanz'!#REF!,' Bilanz'!#REF!</definedName>
    <definedName name="Z_F63FFA50_AD3A_44DA_89DA_A99A60484418_.wvu.Rows" localSheetId="1" hidden="1">' GuV'!#REF!,' GuV'!#REF!</definedName>
    <definedName name="Z_F63FFA50_AD3A_44DA_89DA_A99A60484418_.wvu.Rows" localSheetId="4" hidden="1">' Kapitalflussrechnung'!#REF!</definedName>
    <definedName name="Z_F63FFA50_AD3A_44DA_89DA_A99A60484418_.wvu.Rows" localSheetId="3" hidden="1">'EK-Veränderungsrechnung'!#REF!,'EK-Veränderungsrechnung'!#REF!</definedName>
    <definedName name="Z_F63FFA50_AD3A_44DA_89DA_A99A60484418_.wvu.Rows" localSheetId="0" hidden="1">'MVV in Zahlen'!#REF!,'MVV in Zahlen'!#REF!</definedName>
    <definedName name="Z_F63FFA50_AD3A_44DA_89DA_A99A60484418_.wvu.Rows" localSheetId="6" hidden="1">Zehnjahresübersicht!#REF!,Zehnjahresübersicht!#REF!</definedName>
  </definedNames>
  <calcPr calcId="145621"/>
  <customWorkbookViews>
    <customWorkbookView name="Stefan Hack - Persönliche Ansicht" guid="{F63FFA50-AD3A-44DA-89DA-A99A60484418}" mergeInterval="0" personalView="1" maximized="1" windowWidth="1276" windowHeight="821" tabRatio="905" activeSheetId="4"/>
    <customWorkbookView name="u1322 - Persönliche Ansicht" guid="{BD56928B-4709-48D3-B9BC-BE4273BF11C9}" mergeInterval="0" personalView="1" maximized="1" windowWidth="1276" windowHeight="806" tabRatio="891" activeSheetId="1"/>
    <customWorkbookView name="mvv3924 - Persönliche Ansicht" guid="{54E22BF6-02C7-4CEF-A7B1-4922A1062FF0}" mergeInterval="0" personalView="1" maximized="1" windowWidth="1276" windowHeight="821" tabRatio="891" activeSheetId="31"/>
    <customWorkbookView name="Daniela Kirchner - Persönliche Ansicht" guid="{A6523D42-A74A-4531-8D44-6B22F0B3352B}" mergeInterval="0" personalView="1" maximized="1" windowWidth="1239" windowHeight="756" tabRatio="891" activeSheetId="1" showComments="commIndAndComment"/>
    <customWorkbookView name="U2503 - Persönliche Ansicht" guid="{299152CC-AADF-4D92-A0C8-16C8197842CD}" mergeInterval="0" personalView="1" maximized="1" windowWidth="1250" windowHeight="782" tabRatio="891" activeSheetId="11"/>
    <customWorkbookView name="René Kassmann KS.C 2 - Persönliche Ansicht" guid="{640EC37C-3969-4CFD-8A18-14237CBF3D65}" mergeInterval="0" personalView="1" maximized="1" windowWidth="1250" windowHeight="863" tabRatio="891" activeSheetId="16" showComments="commIndAndComment"/>
    <customWorkbookView name="U2504 - Persönliche Ansicht" guid="{306A951E-DF6F-4986-B65D-D729B3E073A8}" mergeInterval="0" personalView="1" maximized="1" windowWidth="1276" windowHeight="834" tabRatio="891" activeSheetId="1" showComments="commIndAndComment"/>
  </customWorkbookViews>
</workbook>
</file>

<file path=xl/calcChain.xml><?xml version="1.0" encoding="utf-8"?>
<calcChain xmlns="http://schemas.openxmlformats.org/spreadsheetml/2006/main">
  <c r="H41" i="4" l="1"/>
  <c r="E41" i="4"/>
  <c r="G31" i="2" l="1"/>
  <c r="Q38" i="2"/>
  <c r="Q33" i="2"/>
  <c r="Q32" i="2"/>
  <c r="U32" i="2" s="1"/>
  <c r="U30" i="2"/>
  <c r="K63" i="3" l="1"/>
  <c r="I63" i="3"/>
  <c r="G63" i="3"/>
  <c r="E63" i="3"/>
  <c r="K50" i="3"/>
  <c r="I50" i="3"/>
  <c r="E50" i="3"/>
  <c r="K37" i="3"/>
  <c r="I37" i="3"/>
  <c r="G37" i="3"/>
  <c r="E37" i="3"/>
  <c r="I24" i="3"/>
  <c r="E24" i="3"/>
  <c r="H54" i="4" l="1"/>
  <c r="H49" i="4"/>
  <c r="H25" i="4"/>
  <c r="H31" i="4" s="1"/>
  <c r="Q26" i="2"/>
  <c r="U25" i="2"/>
  <c r="Q21" i="2"/>
  <c r="Q20" i="2"/>
  <c r="J36" i="47"/>
  <c r="J61" i="47"/>
  <c r="J53" i="47"/>
  <c r="J44" i="47"/>
  <c r="J46" i="47" s="1"/>
  <c r="J27" i="47"/>
  <c r="H61" i="47"/>
  <c r="H53" i="47"/>
  <c r="H44" i="47"/>
  <c r="H46" i="47" s="1"/>
  <c r="H62" i="47" s="1"/>
  <c r="H36" i="47"/>
  <c r="H27" i="47"/>
  <c r="H37" i="47" s="1"/>
  <c r="J62" i="47" l="1"/>
  <c r="H69" i="1"/>
  <c r="H70" i="1" s="1"/>
  <c r="H72" i="1" s="1"/>
  <c r="H66" i="1"/>
  <c r="E35" i="1"/>
  <c r="E31" i="1"/>
  <c r="H31" i="1"/>
  <c r="H20" i="1"/>
  <c r="H33" i="1" l="1"/>
  <c r="H35" i="1" s="1"/>
  <c r="H40" i="1" s="1"/>
  <c r="H42" i="1" s="1"/>
  <c r="H45" i="1" s="1"/>
  <c r="U26" i="2" l="1"/>
  <c r="Q24" i="2"/>
  <c r="U24" i="2" s="1"/>
  <c r="U21" i="2"/>
  <c r="U20" i="2"/>
  <c r="G27" i="2" l="1"/>
  <c r="E27" i="2"/>
  <c r="O34" i="2"/>
  <c r="M34" i="2"/>
  <c r="K34" i="2"/>
  <c r="I34" i="2"/>
  <c r="O22" i="2"/>
  <c r="O27" i="2" s="1"/>
  <c r="M22" i="2"/>
  <c r="M27" i="2" s="1"/>
  <c r="K22" i="2"/>
  <c r="K27" i="2" s="1"/>
  <c r="I22" i="2"/>
  <c r="I27" i="2" s="1"/>
  <c r="Q19" i="2" l="1"/>
  <c r="E53" i="47"/>
  <c r="U19" i="2" l="1"/>
  <c r="E20" i="1"/>
  <c r="E33" i="1" s="1"/>
  <c r="S22" i="2" l="1"/>
  <c r="S27" i="2" s="1"/>
  <c r="K29" i="2"/>
  <c r="I29" i="2"/>
  <c r="I39" i="2" l="1"/>
  <c r="I31" i="2"/>
  <c r="K39" i="2"/>
  <c r="K31" i="2"/>
  <c r="Q22" i="2"/>
  <c r="Q27" i="2" s="1"/>
  <c r="E61" i="47"/>
  <c r="E66" i="1"/>
  <c r="U22" i="2" l="1"/>
  <c r="U27" i="2" s="1"/>
  <c r="H70" i="4" l="1"/>
  <c r="H69" i="4"/>
  <c r="H66" i="4"/>
  <c r="H68" i="4"/>
  <c r="H67" i="4"/>
  <c r="H71" i="4" l="1"/>
  <c r="E44" i="47" l="1"/>
  <c r="E46" i="47" s="1"/>
  <c r="E36" i="47"/>
  <c r="E27" i="47"/>
  <c r="E40" i="1"/>
  <c r="E42" i="1" s="1"/>
  <c r="E45" i="1" s="1"/>
  <c r="E37" i="47" l="1"/>
  <c r="E62" i="47"/>
  <c r="O29" i="2"/>
  <c r="M29" i="2"/>
  <c r="S29" i="2"/>
  <c r="S31" i="2" s="1"/>
  <c r="S39" i="2" s="1"/>
  <c r="G29" i="2"/>
  <c r="G39" i="2" s="1"/>
  <c r="E29" i="2"/>
  <c r="E39" i="2" s="1"/>
  <c r="U38" i="2"/>
  <c r="Q36" i="2"/>
  <c r="U36" i="2" s="1"/>
  <c r="U33" i="2"/>
  <c r="E69" i="1"/>
  <c r="U37" i="2"/>
  <c r="E25" i="4"/>
  <c r="E31" i="4" s="1"/>
  <c r="E67" i="4" s="1"/>
  <c r="E66" i="4"/>
  <c r="E68" i="4"/>
  <c r="S34" i="2"/>
  <c r="E49" i="4"/>
  <c r="E69" i="4" s="1"/>
  <c r="E70" i="4"/>
  <c r="M39" i="2" l="1"/>
  <c r="M31" i="2"/>
  <c r="O39" i="2"/>
  <c r="O31" i="2"/>
  <c r="E70" i="1"/>
  <c r="E72" i="1" s="1"/>
  <c r="Q34" i="2"/>
  <c r="E71" i="4"/>
  <c r="E54" i="4"/>
  <c r="Q31" i="2" l="1"/>
  <c r="U34" i="2"/>
  <c r="Q29" i="2"/>
  <c r="U31" i="2" l="1"/>
  <c r="Q39" i="2"/>
  <c r="U39" i="2" s="1"/>
  <c r="U29" i="2"/>
  <c r="J37" i="47"/>
</calcChain>
</file>

<file path=xl/sharedStrings.xml><?xml version="1.0" encoding="utf-8"?>
<sst xmlns="http://schemas.openxmlformats.org/spreadsheetml/2006/main" count="492" uniqueCount="306">
  <si>
    <t>Kapital- rücklage
der MVV Energie AG</t>
  </si>
  <si>
    <t>Gesamtergebnis der Aktionäre der MVV Energie AG</t>
  </si>
  <si>
    <t>Cashflow aus der Investitionstätigkeit</t>
  </si>
  <si>
    <t>Erläuterungen</t>
  </si>
  <si>
    <t>Gesamtergebnis</t>
  </si>
  <si>
    <t>Umsatzerlöse nach Strom- und Erdgassteuer</t>
  </si>
  <si>
    <t>Unternehmen</t>
  </si>
  <si>
    <t xml:space="preserve">Außerplanmäßige </t>
  </si>
  <si>
    <t>Cashflow Hedges</t>
  </si>
  <si>
    <t>Währungsumrechnungsdifferenz</t>
  </si>
  <si>
    <t>Sonstiges Ergebnis</t>
  </si>
  <si>
    <t>Eingebrachtes Eigenkapital</t>
  </si>
  <si>
    <t>Erwirtschaftetes Eigenkapital</t>
  </si>
  <si>
    <t>Adjusted EBIT</t>
  </si>
  <si>
    <t>Cashflow vor Working Capital und Steuern</t>
  </si>
  <si>
    <t>Cashflow aus der laufenden Geschäftstätigkeit</t>
  </si>
  <si>
    <t>Grundkapital
der MVV Energie AG</t>
  </si>
  <si>
    <t>Gesamtes Kapital</t>
  </si>
  <si>
    <t>Ergebnis der Geschäftstätigkeit</t>
  </si>
  <si>
    <t>Dividendenausschüttung</t>
  </si>
  <si>
    <t>Aufwendungen</t>
  </si>
  <si>
    <t>Sonstiges</t>
  </si>
  <si>
    <t>Aktiva</t>
  </si>
  <si>
    <t>Passiva</t>
  </si>
  <si>
    <t>Eigenkapital</t>
  </si>
  <si>
    <t>Abschreibungen</t>
  </si>
  <si>
    <t>EBT</t>
  </si>
  <si>
    <t>Grundkapital</t>
  </si>
  <si>
    <t>Konsolidierung</t>
  </si>
  <si>
    <t>Veränderung Konsolidierungskreis</t>
  </si>
  <si>
    <t>Investitionen</t>
  </si>
  <si>
    <t>Veränderung der flüssigen Mittel aus Währungsumrechnung</t>
  </si>
  <si>
    <t>Wertpapiere</t>
  </si>
  <si>
    <t>Kumuliertes erfolgswirksames Ergebnis</t>
  </si>
  <si>
    <t>Langfristige Vermögenswerte</t>
  </si>
  <si>
    <t>Kurzfristige Vermögenswerte</t>
  </si>
  <si>
    <t xml:space="preserve">Kumuliertes erfolgsneutrales Ergebnis </t>
  </si>
  <si>
    <t>Kumuliertes erfolgsneutrales Ergebnis</t>
  </si>
  <si>
    <t>Kapitalrücklage</t>
  </si>
  <si>
    <t>Langfristige Schulden</t>
  </si>
  <si>
    <t>Kurzfristige Schulden</t>
  </si>
  <si>
    <t>Als Finanzinvestitionen gehaltene Immobilien</t>
  </si>
  <si>
    <t>Cashflow aus der Finanzierungstätigkeit</t>
  </si>
  <si>
    <t xml:space="preserve">Einzahlungen aus dem Abgang von immateriellen Vermögenswerten,  </t>
  </si>
  <si>
    <t>Steuerrückstellungen</t>
  </si>
  <si>
    <t xml:space="preserve">Kapitalflussrechnung </t>
  </si>
  <si>
    <t>Cashflow – aggregierte Darstellung</t>
  </si>
  <si>
    <t>% Vorjahr</t>
  </si>
  <si>
    <t>Adjusted EBITDA</t>
  </si>
  <si>
    <t>Adjusted EBT</t>
  </si>
  <si>
    <t>Bereinigter Jahresüberschuss</t>
  </si>
  <si>
    <t>Bereinigter Jahresüberschuss nach Fremdanteilen</t>
  </si>
  <si>
    <t>Bilanzsumme</t>
  </si>
  <si>
    <t>Kennzahlen zur Bilanzanalyse</t>
  </si>
  <si>
    <t>Aktie und Dividende</t>
  </si>
  <si>
    <t>Jahresüberschuss</t>
  </si>
  <si>
    <t xml:space="preserve">EBIT  </t>
  </si>
  <si>
    <t>Gesamtes Jahresergebnis</t>
  </si>
  <si>
    <t>Strategische Beteiligungen</t>
  </si>
  <si>
    <t>Veränderung aus Kapitaländerungen bei Minderheiten</t>
  </si>
  <si>
    <t xml:space="preserve"> -</t>
  </si>
  <si>
    <t>Mengen</t>
  </si>
  <si>
    <t>davon Ergebnisanteil der Aktionäre der MVV Energie AG</t>
  </si>
  <si>
    <t xml:space="preserve">    
(Jahresüberschuss nach Fremdanteilen)</t>
  </si>
  <si>
    <t>Zur Veräußerung gehaltene Vermögenswerte</t>
  </si>
  <si>
    <t>Steuerforderungen</t>
  </si>
  <si>
    <t>Steuerverbindlichkeiten</t>
  </si>
  <si>
    <t>Gezahlte Dividende</t>
  </si>
  <si>
    <t xml:space="preserve">Abschreibungen </t>
  </si>
  <si>
    <t>Erträge und</t>
  </si>
  <si>
    <t>4 044</t>
  </si>
  <si>
    <t>In den Folgeperioden in den Gewinn oder Verlust umzugliedern</t>
  </si>
  <si>
    <t>Nicht in den Folgeperioden in den Gewinn oder Verlust umzugliedern</t>
  </si>
  <si>
    <t>Planmäßige</t>
  </si>
  <si>
    <t>Wesentliche</t>
  </si>
  <si>
    <t>Außerplanmäßige</t>
  </si>
  <si>
    <t xml:space="preserve">Gezahlte Dividende an Anteile von nicht beherrschenden Gesellschaftern </t>
  </si>
  <si>
    <t>Gesamtergebnisrechnung</t>
  </si>
  <si>
    <t>Anteile nicht beherrrschender Gesellschafter</t>
  </si>
  <si>
    <t>zahlungsunwirksame</t>
  </si>
  <si>
    <t>EBITDA</t>
  </si>
  <si>
    <t>Umgliederbarer Anteil der At-Equity-Unternehmen</t>
  </si>
  <si>
    <t>1, 2</t>
  </si>
  <si>
    <r>
      <t>Nettofinanzschulden</t>
    </r>
    <r>
      <rPr>
        <vertAlign val="superscript"/>
        <sz val="9"/>
        <color indexed="8"/>
        <rFont val="Arial"/>
        <family val="2"/>
      </rPr>
      <t xml:space="preserve"> 3</t>
    </r>
  </si>
  <si>
    <t>Ergebnis At-Equity-</t>
  </si>
  <si>
    <t>Immaterielle Vermögenswerte</t>
  </si>
  <si>
    <t>Sachanlagen</t>
  </si>
  <si>
    <t>Beteiligungen an At-Equity-Unternehmen</t>
  </si>
  <si>
    <t>Sonstige Forderungen und Vermögenswerte</t>
  </si>
  <si>
    <t>Aktive latente Steuern</t>
  </si>
  <si>
    <t>Übrige Finanzanlagen</t>
  </si>
  <si>
    <t>Vorräte</t>
  </si>
  <si>
    <r>
      <t>Forderungen aus Lieferungen und Leistungen</t>
    </r>
    <r>
      <rPr>
        <vertAlign val="superscript"/>
        <sz val="9"/>
        <rFont val="Arial"/>
        <family val="2"/>
      </rPr>
      <t xml:space="preserve"> </t>
    </r>
  </si>
  <si>
    <r>
      <t>Flüssige Mittel</t>
    </r>
    <r>
      <rPr>
        <vertAlign val="superscript"/>
        <sz val="9"/>
        <rFont val="Arial"/>
        <family val="2"/>
      </rPr>
      <t xml:space="preserve"> </t>
    </r>
  </si>
  <si>
    <r>
      <t>Anteile nicht beherrschender Gesellschafter</t>
    </r>
    <r>
      <rPr>
        <vertAlign val="superscript"/>
        <sz val="9"/>
        <rFont val="Arial"/>
        <family val="2"/>
      </rPr>
      <t xml:space="preserve"> </t>
    </r>
  </si>
  <si>
    <r>
      <t>Rückstellungen</t>
    </r>
    <r>
      <rPr>
        <vertAlign val="superscript"/>
        <sz val="9"/>
        <rFont val="Arial"/>
        <family val="2"/>
      </rPr>
      <t xml:space="preserve"> </t>
    </r>
  </si>
  <si>
    <r>
      <t>Finanzschulden</t>
    </r>
    <r>
      <rPr>
        <vertAlign val="superscript"/>
        <sz val="9"/>
        <rFont val="Arial"/>
        <family val="2"/>
      </rPr>
      <t xml:space="preserve"> </t>
    </r>
  </si>
  <si>
    <t>Andere Verbindlichkeiten</t>
  </si>
  <si>
    <t>Passive latente Steuern</t>
  </si>
  <si>
    <t>Sonstige Rückstellungen</t>
  </si>
  <si>
    <r>
      <t>Verbindlichkeiten aus Lieferungen und Leistungen</t>
    </r>
    <r>
      <rPr>
        <vertAlign val="superscript"/>
        <sz val="9"/>
        <rFont val="Arial"/>
        <family val="2"/>
      </rPr>
      <t xml:space="preserve"> </t>
    </r>
  </si>
  <si>
    <r>
      <t>Andere Verbindlichkeiten</t>
    </r>
    <r>
      <rPr>
        <vertAlign val="superscript"/>
        <sz val="9"/>
        <rFont val="Arial"/>
        <family val="2"/>
      </rPr>
      <t xml:space="preserve"> </t>
    </r>
  </si>
  <si>
    <r>
      <t>Versicherungsmathematische Gewinne und Verluste</t>
    </r>
    <r>
      <rPr>
        <vertAlign val="superscript"/>
        <sz val="9"/>
        <rFont val="Arial"/>
        <family val="2"/>
      </rPr>
      <t xml:space="preserve"> </t>
    </r>
  </si>
  <si>
    <r>
      <t>Nicht umgliederbarer Anteil der At-Equity-Unternehmen</t>
    </r>
    <r>
      <rPr>
        <vertAlign val="superscript"/>
        <sz val="9"/>
        <rFont val="Arial"/>
        <family val="2"/>
      </rPr>
      <t xml:space="preserve"> </t>
    </r>
  </si>
  <si>
    <r>
      <t>Sonstiges Beteiligungsergebnis</t>
    </r>
    <r>
      <rPr>
        <vertAlign val="superscript"/>
        <sz val="9"/>
        <rFont val="Arial"/>
        <family val="2"/>
      </rPr>
      <t xml:space="preserve"> </t>
    </r>
  </si>
  <si>
    <r>
      <t>Ergebnis aus At-Equity-Unternehmen</t>
    </r>
    <r>
      <rPr>
        <vertAlign val="superscript"/>
        <sz val="9"/>
        <rFont val="Arial"/>
        <family val="2"/>
      </rPr>
      <t xml:space="preserve"> </t>
    </r>
  </si>
  <si>
    <r>
      <t>Personalaufwand</t>
    </r>
    <r>
      <rPr>
        <vertAlign val="superscript"/>
        <sz val="9"/>
        <rFont val="Arial"/>
        <family val="2"/>
      </rPr>
      <t xml:space="preserve"> </t>
    </r>
  </si>
  <si>
    <r>
      <t>Aktivierte Eigenleistungen</t>
    </r>
    <r>
      <rPr>
        <vertAlign val="superscript"/>
        <sz val="9"/>
        <rFont val="Arial"/>
        <family val="2"/>
      </rPr>
      <t xml:space="preserve"> </t>
    </r>
  </si>
  <si>
    <t>Bestandsveränderungen</t>
  </si>
  <si>
    <t>Abzüglich Strom- und Erdgassteuer</t>
  </si>
  <si>
    <t>Erhaltene Zinsen</t>
  </si>
  <si>
    <r>
      <t>Veränderung der langfristigen Rückstellungen</t>
    </r>
    <r>
      <rPr>
        <vertAlign val="superscript"/>
        <sz val="9"/>
        <rFont val="Arial"/>
        <family val="2"/>
      </rPr>
      <t xml:space="preserve"> </t>
    </r>
  </si>
  <si>
    <t>Sonstige zahlungsunwirksame Erträge und Aufwendungen</t>
  </si>
  <si>
    <t xml:space="preserve">Ergebnis aus dem Abgang von langfristigen Vermögenswerten </t>
  </si>
  <si>
    <r>
      <t>Veränderung der kurzfristigen Rückstellungen</t>
    </r>
    <r>
      <rPr>
        <vertAlign val="superscript"/>
        <sz val="9"/>
        <rFont val="Arial"/>
        <family val="2"/>
      </rPr>
      <t xml:space="preserve"> </t>
    </r>
  </si>
  <si>
    <r>
      <t>Gezahlte Ertragsteuern</t>
    </r>
    <r>
      <rPr>
        <vertAlign val="superscript"/>
        <sz val="9"/>
        <rFont val="Arial"/>
        <family val="2"/>
      </rPr>
      <t xml:space="preserve"> </t>
    </r>
  </si>
  <si>
    <r>
      <t>Sachanlagen und als Finanzinvestitionen gehaltenen Immobilien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</si>
  <si>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Einzahlungen aus Zuschüssen</t>
    </r>
    <r>
      <rPr>
        <vertAlign val="superscript"/>
        <sz val="9"/>
        <rFont val="Arial"/>
        <family val="2"/>
      </rPr>
      <t xml:space="preserve"> </t>
    </r>
  </si>
  <si>
    <r>
      <t>Einzahlungen aus dem Verkauf von übrige Finanzanlagen</t>
    </r>
    <r>
      <rPr>
        <vertAlign val="superscript"/>
        <sz val="9"/>
        <rFont val="Arial"/>
        <family val="2"/>
      </rPr>
      <t xml:space="preserve"> </t>
    </r>
  </si>
  <si>
    <t>Auszahlungen für übrige Finanzanlagen</t>
  </si>
  <si>
    <r>
      <t>Einzahlungen aus der Aufnahme von Krediten</t>
    </r>
    <r>
      <rPr>
        <vertAlign val="superscript"/>
        <sz val="9"/>
        <rFont val="Arial"/>
        <family val="2"/>
      </rPr>
      <t xml:space="preserve"> </t>
    </r>
  </si>
  <si>
    <r>
      <t>Auszahlungen für die Tilgung von Krediten</t>
    </r>
    <r>
      <rPr>
        <vertAlign val="superscript"/>
        <sz val="9"/>
        <rFont val="Arial"/>
        <family val="2"/>
      </rPr>
      <t xml:space="preserve"> </t>
    </r>
  </si>
  <si>
    <t>Gezahlte Zinsen</t>
  </si>
  <si>
    <r>
      <t>Zahlungswirksame Veränderungen des Finanzmittelbestands</t>
    </r>
    <r>
      <rPr>
        <vertAlign val="superscript"/>
        <sz val="9"/>
        <rFont val="Arial"/>
        <family val="2"/>
      </rPr>
      <t xml:space="preserve"> </t>
    </r>
  </si>
  <si>
    <r>
      <t>Unternehmen</t>
    </r>
    <r>
      <rPr>
        <vertAlign val="superscript"/>
        <sz val="9"/>
        <rFont val="Arial"/>
        <family val="2"/>
      </rPr>
      <t xml:space="preserve"> </t>
    </r>
  </si>
  <si>
    <r>
      <t>Investitionen</t>
    </r>
    <r>
      <rPr>
        <vertAlign val="superscript"/>
        <sz val="9"/>
        <rFont val="Arial"/>
        <family val="2"/>
      </rPr>
      <t xml:space="preserve"> </t>
    </r>
  </si>
  <si>
    <r>
      <t>Aufwendungen</t>
    </r>
    <r>
      <rPr>
        <vertAlign val="superscript"/>
        <sz val="9"/>
        <rFont val="Arial"/>
        <family val="2"/>
      </rPr>
      <t xml:space="preserve"> </t>
    </r>
  </si>
  <si>
    <t>davon Inland</t>
  </si>
  <si>
    <t>davon Ausland</t>
  </si>
  <si>
    <t>GJ 2016</t>
  </si>
  <si>
    <t>GJ 2015</t>
  </si>
  <si>
    <t>GJ 2014</t>
  </si>
  <si>
    <t>GJ 2013</t>
  </si>
  <si>
    <t>GJ 2012</t>
  </si>
  <si>
    <t>GJ 2011</t>
  </si>
  <si>
    <t>GJ 2010</t>
  </si>
  <si>
    <t>Zehnjahresübersicht</t>
  </si>
  <si>
    <r>
      <t xml:space="preserve">Investitionen </t>
    </r>
    <r>
      <rPr>
        <sz val="9"/>
        <rFont val="Arial"/>
        <family val="2"/>
      </rPr>
      <t>(Mio Euro)</t>
    </r>
  </si>
  <si>
    <r>
      <t xml:space="preserve">Bilanzzahlen </t>
    </r>
    <r>
      <rPr>
        <sz val="9"/>
        <rFont val="Arial"/>
        <family val="2"/>
      </rPr>
      <t>(Mio Euro)</t>
    </r>
  </si>
  <si>
    <t>Cashflow aus der laufenden Geschäftstätigkeit (Mio Euro)</t>
  </si>
  <si>
    <t>Börsenwert am 30.9. (Mio Euro)</t>
  </si>
  <si>
    <t>Durchschnittlicher Tagesumsatz (Stück)</t>
  </si>
  <si>
    <t>Anzahl der Stückaktien am 30.9. (Tsd)</t>
  </si>
  <si>
    <t>Anzahl der dividendenberechtigten Aktien (Tsd)</t>
  </si>
  <si>
    <t>Dividende je Aktie (Euro)</t>
  </si>
  <si>
    <t>Dividendensumme (Mio Euro)</t>
  </si>
  <si>
    <t>Stromabsatz (Mio kWh)</t>
  </si>
  <si>
    <t>Wärmeabsatz (Mio kWh)</t>
  </si>
  <si>
    <t>Gasabsatz (Mio kWh)</t>
  </si>
  <si>
    <r>
      <t>Wasserabsatz (Mio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</si>
  <si>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Angelieferte brennbare Abfälle (1.000 t)</t>
  </si>
  <si>
    <r>
      <t>Bereinigtes Ergebnis je Aktie</t>
    </r>
    <r>
      <rPr>
        <vertAlign val="superscript"/>
        <sz val="9"/>
        <rFont val="Arial"/>
        <family val="2"/>
      </rPr>
      <t xml:space="preserve"> 1 </t>
    </r>
    <r>
      <rPr>
        <sz val="9"/>
        <rFont val="Arial"/>
        <family val="2"/>
      </rPr>
      <t>(Euro)</t>
    </r>
  </si>
  <si>
    <t>Cashflow aus laufender Geschäftstätigkeit je Aktie (Euro)</t>
  </si>
  <si>
    <t xml:space="preserve">Gewinn- und Verlustrechnung </t>
  </si>
  <si>
    <t>Tsd Euro</t>
  </si>
  <si>
    <t xml:space="preserve">Aufstellung der erfolgsneutral im Konzerneigenkapital erfassten Erträge und Aufwendungen </t>
  </si>
  <si>
    <t>Bilanz</t>
  </si>
  <si>
    <t xml:space="preserve">Eigenkapitalveränderungsrechnung </t>
  </si>
  <si>
    <r>
      <t>Kapitalflussrechnung</t>
    </r>
    <r>
      <rPr>
        <b/>
        <vertAlign val="superscript"/>
        <sz val="9"/>
        <rFont val="Arial"/>
        <family val="2"/>
      </rPr>
      <t xml:space="preserve"> 1 </t>
    </r>
  </si>
  <si>
    <t>MVV in Zahlen</t>
  </si>
  <si>
    <t>Gewinn- und Verlustrechnung</t>
  </si>
  <si>
    <t>GJ 2017</t>
  </si>
  <si>
    <t xml:space="preserve">Dividendenvorschlag/Dividende je Aktie (Euro) </t>
  </si>
  <si>
    <t>Ergebnis aus Restrukturierung</t>
  </si>
  <si>
    <t xml:space="preserve">Unverwässertes und verwässertes Ergebnis je Aktie (Euro) </t>
  </si>
  <si>
    <t>Eigenkapitalveränderungsrechnung</t>
  </si>
  <si>
    <t xml:space="preserve">Kapital          von MVV </t>
  </si>
  <si>
    <t>Segmentberichterstattung</t>
  </si>
  <si>
    <r>
      <t>Gewinn- und Verlustrechnung</t>
    </r>
    <r>
      <rPr>
        <sz val="9"/>
        <color indexed="8"/>
        <rFont val="Arial"/>
        <family val="2"/>
      </rPr>
      <t xml:space="preserve"> (Mio Euro)</t>
    </r>
  </si>
  <si>
    <t xml:space="preserve">MVV </t>
  </si>
  <si>
    <t>Kapital von MVV</t>
  </si>
  <si>
    <r>
      <t>Einzahlungen aus dem Verkauf von vollkonsolidierten Unternehmen</t>
    </r>
    <r>
      <rPr>
        <vertAlign val="superscript"/>
        <sz val="9"/>
        <rFont val="Arial"/>
        <family val="2"/>
      </rPr>
      <t xml:space="preserve"> </t>
    </r>
  </si>
  <si>
    <t>2 Ohne nicht operativen Bewertungseffekt aus Finanzderivaten</t>
  </si>
  <si>
    <t>Kumuliertes erfolgs-wirksames Ergebnis</t>
  </si>
  <si>
    <t>Unterschieds-
betrag aus 
Währungs-
rechnung</t>
  </si>
  <si>
    <t>Markt-bewertung von Finanz-instrumenten</t>
  </si>
  <si>
    <t>Versiche rungsmathe-matische Gerwinne und Verluste</t>
  </si>
  <si>
    <t xml:space="preserve">   und mit Zinserträgen aus Finanzierungsleasing </t>
  </si>
  <si>
    <t>Anteile          nicht beherr-schender
Gesellschafter</t>
  </si>
  <si>
    <t>Kapitalerhöhung/Kapitalherabsetzung bei Tochtergesellschaften</t>
  </si>
  <si>
    <t>Innenumsatz ohne</t>
  </si>
  <si>
    <t xml:space="preserve"> Energiesteuern</t>
  </si>
  <si>
    <r>
      <t xml:space="preserve"> Energiesteuern</t>
    </r>
    <r>
      <rPr>
        <vertAlign val="superscript"/>
        <sz val="9"/>
        <rFont val="Arial"/>
        <family val="2"/>
      </rPr>
      <t xml:space="preserve"> </t>
    </r>
  </si>
  <si>
    <t>Außenumsatz ohne</t>
  </si>
  <si>
    <t>GJ 2018</t>
  </si>
  <si>
    <t>Stand zum 30.9.2018</t>
  </si>
  <si>
    <t>Kundenlösungen</t>
  </si>
  <si>
    <t>Neue Energien</t>
  </si>
  <si>
    <t>Versorgungsicherheit</t>
  </si>
  <si>
    <r>
      <t>Bereinigte Eigenkapitalquote</t>
    </r>
    <r>
      <rPr>
        <vertAlign val="superscript"/>
        <sz val="9"/>
        <rFont val="Arial"/>
        <family val="2"/>
      </rPr>
      <t xml:space="preserve"> 4 </t>
    </r>
    <r>
      <rPr>
        <sz val="9"/>
        <rFont val="Arial"/>
        <family val="2"/>
      </rPr>
      <t xml:space="preserve">(%) </t>
    </r>
  </si>
  <si>
    <r>
      <t>ROCE</t>
    </r>
    <r>
      <rPr>
        <vertAlign val="superscript"/>
        <sz val="9"/>
        <color indexed="8"/>
        <rFont val="Arial"/>
        <family val="2"/>
      </rPr>
      <t xml:space="preserve"> 5</t>
    </r>
    <r>
      <rPr>
        <sz val="9"/>
        <color indexed="8"/>
        <rFont val="Arial"/>
        <family val="2"/>
      </rPr>
      <t xml:space="preserve"> (%)</t>
    </r>
  </si>
  <si>
    <r>
      <t>WACC</t>
    </r>
    <r>
      <rPr>
        <vertAlign val="superscript"/>
        <sz val="9"/>
        <rFont val="Arial"/>
        <family val="2"/>
      </rPr>
      <t xml:space="preserve"> 6</t>
    </r>
    <r>
      <rPr>
        <sz val="9"/>
        <rFont val="Arial"/>
        <family val="2"/>
      </rPr>
      <t xml:space="preserve"> (%)</t>
    </r>
  </si>
  <si>
    <r>
      <t>Value Spread</t>
    </r>
    <r>
      <rPr>
        <vertAlign val="superscript"/>
        <sz val="9"/>
        <rFont val="Arial"/>
        <family val="2"/>
      </rPr>
      <t xml:space="preserve"> 7</t>
    </r>
    <r>
      <rPr>
        <sz val="9"/>
        <rFont val="Arial"/>
        <family val="2"/>
      </rPr>
      <t xml:space="preserve"> (%)</t>
    </r>
  </si>
  <si>
    <r>
      <t xml:space="preserve">Capital Employed </t>
    </r>
    <r>
      <rPr>
        <vertAlign val="superscript"/>
        <sz val="9"/>
        <rFont val="Arial"/>
        <family val="2"/>
      </rPr>
      <t xml:space="preserve">8 </t>
    </r>
    <r>
      <rPr>
        <sz val="9"/>
        <rFont val="Arial"/>
        <family val="2"/>
      </rPr>
      <t>(Mio Euro)</t>
    </r>
  </si>
  <si>
    <r>
      <t>Jahreshöchstkurs</t>
    </r>
    <r>
      <rPr>
        <vertAlign val="superscript"/>
        <sz val="9"/>
        <rFont val="Arial"/>
        <family val="2"/>
      </rPr>
      <t xml:space="preserve"> 3 </t>
    </r>
    <r>
      <rPr>
        <sz val="9"/>
        <rFont val="Arial"/>
        <family val="2"/>
      </rPr>
      <t>(Euro)</t>
    </r>
  </si>
  <si>
    <r>
      <t>Jahrestiefstkurs</t>
    </r>
    <r>
      <rPr>
        <vertAlign val="superscript"/>
        <sz val="9"/>
        <rFont val="Arial"/>
        <family val="2"/>
      </rPr>
      <t xml:space="preserve"> 3 </t>
    </r>
    <r>
      <rPr>
        <sz val="9"/>
        <rFont val="Arial"/>
        <family val="2"/>
      </rPr>
      <t>(Euro)</t>
    </r>
  </si>
  <si>
    <r>
      <t>Bereinigtes Ergebnis je Aktie</t>
    </r>
    <r>
      <rPr>
        <vertAlign val="superscript"/>
        <sz val="9"/>
        <rFont val="Arial"/>
        <family val="2"/>
      </rPr>
      <t xml:space="preserve"> 5</t>
    </r>
    <r>
      <rPr>
        <sz val="9"/>
        <rFont val="Arial"/>
        <family val="2"/>
      </rPr>
      <t xml:space="preserve"> (Euro)</t>
    </r>
  </si>
  <si>
    <r>
      <t>Cashflow aus der laufenden Geschäftstätigkeit je Aktie</t>
    </r>
    <r>
      <rPr>
        <vertAlign val="superscript"/>
        <sz val="9"/>
        <rFont val="Arial"/>
        <family val="2"/>
      </rPr>
      <t xml:space="preserve"> 5 </t>
    </r>
    <r>
      <rPr>
        <sz val="9"/>
        <rFont val="Arial"/>
        <family val="2"/>
      </rPr>
      <t>(Euro)</t>
    </r>
  </si>
  <si>
    <r>
      <t>Bereinigter Buchwert je Aktie</t>
    </r>
    <r>
      <rPr>
        <vertAlign val="superscript"/>
        <sz val="9"/>
        <rFont val="Arial"/>
        <family val="2"/>
      </rPr>
      <t xml:space="preserve"> 5, 6, 7</t>
    </r>
    <r>
      <rPr>
        <sz val="9"/>
        <rFont val="Arial"/>
        <family val="2"/>
      </rPr>
      <t xml:space="preserve"> (Euro)</t>
    </r>
  </si>
  <si>
    <r>
      <t>Kurs-Gewinn-Verhältnis</t>
    </r>
    <r>
      <rPr>
        <vertAlign val="superscript"/>
        <sz val="9"/>
        <rFont val="Arial"/>
        <family val="2"/>
      </rPr>
      <t xml:space="preserve"> 5, 8</t>
    </r>
  </si>
  <si>
    <r>
      <t>Kurs-Cashflow-Verhältnis</t>
    </r>
    <r>
      <rPr>
        <vertAlign val="superscript"/>
        <sz val="9"/>
        <rFont val="Arial"/>
        <family val="2"/>
      </rPr>
      <t xml:space="preserve"> 5, 8</t>
    </r>
  </si>
  <si>
    <r>
      <t>Dividendenrendite</t>
    </r>
    <r>
      <rPr>
        <vertAlign val="superscript"/>
        <sz val="9"/>
        <rFont val="Arial"/>
        <family val="2"/>
      </rPr>
      <t xml:space="preserve"> 8</t>
    </r>
    <r>
      <rPr>
        <sz val="9"/>
        <rFont val="Arial"/>
        <family val="2"/>
      </rPr>
      <t xml:space="preserve"> (%)</t>
    </r>
  </si>
  <si>
    <t>Finanzielle Kennzahlen</t>
  </si>
  <si>
    <r>
      <t>Adjusted EBITDA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</si>
  <si>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Adjusted EBIT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</si>
  <si>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Bereinigter Jahresüberschuss nach Fremdanteilen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</si>
  <si>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Bereinigter Jahresüberschuss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</si>
  <si>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Cashflow aus der laufenden Geschäftstätigkeit</t>
    </r>
    <r>
      <rPr>
        <sz val="9"/>
        <rFont val="Arial"/>
        <family val="2"/>
      </rPr>
      <t xml:space="preserve"> (Mio Euro)</t>
    </r>
  </si>
  <si>
    <t xml:space="preserve">ROCE (%) </t>
  </si>
  <si>
    <t>WACC (%)</t>
  </si>
  <si>
    <t>Value Spread (%)</t>
  </si>
  <si>
    <r>
      <t>Capital Employed (Mio Euro)</t>
    </r>
    <r>
      <rPr>
        <vertAlign val="superscript"/>
        <sz val="9"/>
        <color indexed="8"/>
        <rFont val="Arial"/>
        <family val="2"/>
      </rPr>
      <t xml:space="preserve"> </t>
    </r>
  </si>
  <si>
    <t>Nichtfinanzielle Kennzahlen</t>
  </si>
  <si>
    <r>
      <t>Netto-CO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-Einsparung (Tsd t)</t>
    </r>
  </si>
  <si>
    <t>1 Ohne nicht operativen Bewertungseffekt aus Finanzerivaten, ohne Strukturanpassung Altersteilzeit, ohne Ergebnis aus Restrukturierung</t>
  </si>
  <si>
    <t>Mitarbeiterzahl zum 30.9. (Köpfe)</t>
  </si>
  <si>
    <r>
      <t>Bereinigte Bilanzsumme zum 30.9.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 xml:space="preserve"> (Mio Euro)</t>
    </r>
  </si>
  <si>
    <r>
      <t>Bereinigtes Eigenkapital zum 30.9.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 xml:space="preserve"> (Mio Euro)</t>
    </r>
  </si>
  <si>
    <r>
      <t>Schlusskurs am 30.9.</t>
    </r>
    <r>
      <rPr>
        <vertAlign val="superscript"/>
        <sz val="9"/>
        <rFont val="Arial"/>
        <family val="2"/>
      </rPr>
      <t xml:space="preserve"> 3</t>
    </r>
    <r>
      <rPr>
        <sz val="9"/>
        <rFont val="Arial"/>
        <family val="2"/>
      </rPr>
      <t xml:space="preserve"> (Euro)</t>
    </r>
  </si>
  <si>
    <r>
      <t>Direkte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-Emissionen (Scope1) (Tsd t)</t>
    </r>
  </si>
  <si>
    <t>Installierte Leistung erneuerbare Energien (MW)</t>
  </si>
  <si>
    <t xml:space="preserve">    davon Frauen</t>
  </si>
  <si>
    <t xml:space="preserve">    davon Männer</t>
  </si>
  <si>
    <r>
      <t>Bereinigte Eigenkapitalquote zum 30.9.</t>
    </r>
    <r>
      <rPr>
        <vertAlign val="superscript"/>
        <sz val="9"/>
        <color indexed="8"/>
        <rFont val="Arial"/>
        <family val="2"/>
      </rPr>
      <t xml:space="preserve"> 2</t>
    </r>
    <r>
      <rPr>
        <sz val="9"/>
        <color indexed="8"/>
        <rFont val="Arial"/>
        <family val="2"/>
      </rPr>
      <t xml:space="preserve"> (%)</t>
    </r>
  </si>
  <si>
    <t>Anteil Frauen bei den Führungskräften zum 30.9. (%)</t>
  </si>
  <si>
    <t>EBITA</t>
  </si>
  <si>
    <t>Abschreibungen Geschäfts- und Firmenwerte</t>
  </si>
  <si>
    <t>Abgeschlossene Entwicklung neuer Erneuerbare-Energien-Anlagen (MW)</t>
  </si>
  <si>
    <t>Anteil erneuerbarer Energien an eigener Stromerzeugung (%)</t>
  </si>
  <si>
    <t>Nettofinanzschulden zum 30.9. (Mio Euro)</t>
  </si>
  <si>
    <r>
      <t xml:space="preserve">Investitionen </t>
    </r>
    <r>
      <rPr>
        <sz val="9"/>
        <rFont val="Arial"/>
        <family val="2"/>
      </rPr>
      <t xml:space="preserve">(Mio Euro) </t>
    </r>
  </si>
  <si>
    <t>GJ 2019</t>
  </si>
  <si>
    <r>
      <t>Umsatzerlöse</t>
    </r>
    <r>
      <rPr>
        <vertAlign val="superscript"/>
        <sz val="9"/>
        <rFont val="Arial"/>
        <family val="2"/>
      </rPr>
      <t xml:space="preserve"> 1</t>
    </r>
  </si>
  <si>
    <r>
      <t>Sonstige betriebliche Erträge</t>
    </r>
    <r>
      <rPr>
        <vertAlign val="superscript"/>
        <sz val="9"/>
        <rFont val="Arial"/>
        <family val="2"/>
      </rPr>
      <t xml:space="preserve"> 1, 2</t>
    </r>
  </si>
  <si>
    <r>
      <t>Sonstige betriebliche Aufwendungen</t>
    </r>
    <r>
      <rPr>
        <vertAlign val="superscript"/>
        <sz val="9"/>
        <rFont val="Arial"/>
        <family val="2"/>
      </rPr>
      <t xml:space="preserve"> 1, 2 </t>
    </r>
  </si>
  <si>
    <r>
      <t>Wertminderungsaufwand Finanzinstrumente</t>
    </r>
    <r>
      <rPr>
        <vertAlign val="superscript"/>
        <sz val="9"/>
        <rFont val="Arial"/>
        <family val="2"/>
      </rPr>
      <t xml:space="preserve"> 2</t>
    </r>
  </si>
  <si>
    <t>davon Ergebnis aus der Bewertung von Derivaten nach IFRS 9</t>
  </si>
  <si>
    <t>davon EBIT vor Ergebnis aus der Bewertung von Derivaten nach IFRS 9</t>
  </si>
  <si>
    <r>
      <t>Finanzerträge</t>
    </r>
    <r>
      <rPr>
        <vertAlign val="superscript"/>
        <sz val="9"/>
        <rFont val="Arial"/>
        <family val="2"/>
      </rPr>
      <t xml:space="preserve"> 3 </t>
    </r>
  </si>
  <si>
    <r>
      <t>Finanzaufwendungen</t>
    </r>
    <r>
      <rPr>
        <vertAlign val="superscript"/>
        <sz val="9"/>
        <rFont val="Arial"/>
        <family val="2"/>
      </rPr>
      <t xml:space="preserve"> 3 </t>
    </r>
  </si>
  <si>
    <r>
      <t>Ertragsteuern</t>
    </r>
    <r>
      <rPr>
        <vertAlign val="superscript"/>
        <sz val="9"/>
        <rFont val="Arial"/>
        <family val="2"/>
      </rPr>
      <t xml:space="preserve"> 3</t>
    </r>
  </si>
  <si>
    <t>1  Vorjahreswerte angepasst aufgrund des NIFRIC „Physical settlement of contracts to buy or sell a non-financial item (IFRS 9)"</t>
  </si>
  <si>
    <t>2  Vorjahreswerte umgegliedert</t>
  </si>
  <si>
    <t>3  Vorjahreswerte angepasst aufgrund der erstmaligen Anwendung von IFRS 9</t>
  </si>
  <si>
    <t>1  Vorjahreswerte angepasst aufgrund der erstmaligen Anwendung von IFRS 9</t>
  </si>
  <si>
    <r>
      <t>Jahresüberschuss</t>
    </r>
    <r>
      <rPr>
        <b/>
        <vertAlign val="superscript"/>
        <sz val="9"/>
        <rFont val="Arial"/>
        <family val="2"/>
      </rPr>
      <t xml:space="preserve"> 1</t>
    </r>
  </si>
  <si>
    <r>
      <t>Kosten der Absicherung</t>
    </r>
    <r>
      <rPr>
        <vertAlign val="superscript"/>
        <sz val="9"/>
        <rFont val="Arial"/>
        <family val="2"/>
      </rPr>
      <t xml:space="preserve"> 1</t>
    </r>
  </si>
  <si>
    <t>Nutzungsrechte</t>
  </si>
  <si>
    <r>
      <t>Kumuliertes erfolgswirksames Ergebnis</t>
    </r>
    <r>
      <rPr>
        <vertAlign val="superscript"/>
        <sz val="9"/>
        <rFont val="Arial"/>
        <family val="2"/>
      </rPr>
      <t xml:space="preserve"> 1 </t>
    </r>
  </si>
  <si>
    <r>
      <t>Kumuliertes erfolgsneutrales Ergebnis</t>
    </r>
    <r>
      <rPr>
        <vertAlign val="superscript"/>
        <sz val="9"/>
        <rFont val="Arial"/>
        <family val="2"/>
      </rPr>
      <t xml:space="preserve"> 1 </t>
    </r>
  </si>
  <si>
    <t>Stand zum 1.10.2018</t>
  </si>
  <si>
    <t>Stand zum 30.9.2019</t>
  </si>
  <si>
    <r>
      <t>Stand zum 1.10.2017</t>
    </r>
    <r>
      <rPr>
        <b/>
        <vertAlign val="superscript"/>
        <sz val="9"/>
        <rFont val="Arial"/>
        <family val="2"/>
      </rPr>
      <t xml:space="preserve"> 1</t>
    </r>
  </si>
  <si>
    <r>
      <t>Sonstiges Ergebnis</t>
    </r>
    <r>
      <rPr>
        <vertAlign val="superscript"/>
        <sz val="9"/>
        <rFont val="Arial"/>
        <family val="2"/>
      </rPr>
      <t xml:space="preserve"> 1</t>
    </r>
  </si>
  <si>
    <r>
      <t xml:space="preserve">Ergebnis der Geschäftstätigkeit </t>
    </r>
    <r>
      <rPr>
        <vertAlign val="superscript"/>
        <sz val="9"/>
        <rFont val="Arial"/>
        <family val="2"/>
      </rPr>
      <t>1</t>
    </r>
  </si>
  <si>
    <r>
      <t xml:space="preserve">Jahresergebnis vor Ertragsteuern </t>
    </r>
    <r>
      <rPr>
        <vertAlign val="superscript"/>
        <sz val="9"/>
        <rFont val="Arial"/>
        <family val="2"/>
      </rPr>
      <t xml:space="preserve">2 </t>
    </r>
  </si>
  <si>
    <r>
      <t>Finanzergebnis</t>
    </r>
    <r>
      <rPr>
        <vertAlign val="superscript"/>
        <sz val="9"/>
        <rFont val="Arial"/>
        <family val="2"/>
      </rPr>
      <t xml:space="preserve"> 2 </t>
    </r>
  </si>
  <si>
    <t>Veränderung der sonstigen Aktivposten</t>
  </si>
  <si>
    <t>Veränderung der sonstigen Passivposten</t>
  </si>
  <si>
    <r>
      <t>Finanzmittelbestand zum 1.10.2018 (bzw. 2017)</t>
    </r>
    <r>
      <rPr>
        <vertAlign val="superscript"/>
        <sz val="9"/>
        <rFont val="Arial"/>
        <family val="2"/>
      </rPr>
      <t xml:space="preserve"> </t>
    </r>
  </si>
  <si>
    <r>
      <t>Finanzmittelbestand zum 30.9.2019 (bzw. 2018)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</si>
  <si>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 xml:space="preserve">     davon Finanzmittelbestand zum 30.9.2019 (bzw. 2018) mit Verfügungsbeschränkung</t>
  </si>
  <si>
    <t>1  Siehe weitere Erläuterungen zur Kapitalflussrechnung unter Textziffer 37</t>
  </si>
  <si>
    <t>2  Vorjahrewerte angepasst aufgrund der erstmaligen Anwendung von IFRS 9</t>
  </si>
  <si>
    <r>
      <t>Finanzmittelbestand zum 1.10.2018 (bzw. 2017)</t>
    </r>
    <r>
      <rPr>
        <b/>
        <vertAlign val="superscript"/>
        <sz val="9"/>
        <rFont val="Arial"/>
        <family val="2"/>
      </rPr>
      <t xml:space="preserve"> </t>
    </r>
  </si>
  <si>
    <r>
      <t xml:space="preserve">Segmentbericht </t>
    </r>
    <r>
      <rPr>
        <sz val="9"/>
        <rFont val="Arial"/>
        <family val="2"/>
      </rPr>
      <t>vom 1.10.2017 bis zum 30.9.2018</t>
    </r>
  </si>
  <si>
    <t>Segmentbericht vom 1.10.2018 bis zum 30.9.2019</t>
  </si>
  <si>
    <t>Bereinigter Umsatz ohne Energiesteuern</t>
  </si>
  <si>
    <r>
      <t xml:space="preserve">Mitarbeiterzahl zum 30.9 </t>
    </r>
    <r>
      <rPr>
        <sz val="9"/>
        <rFont val="Arial"/>
        <family val="2"/>
      </rPr>
      <t>(Köpfe)</t>
    </r>
  </si>
  <si>
    <r>
      <t xml:space="preserve">Vollzeitäquivalente zum 30.9 </t>
    </r>
    <r>
      <rPr>
        <sz val="9"/>
        <rFont val="Arial"/>
        <family val="2"/>
      </rPr>
      <t>(Anzahl)</t>
    </r>
  </si>
  <si>
    <t>1  Seit Geschäftsjahr 2015 Teilkonzern Ingolstadt nicht mehr quotal bilanziert, sondern at equity in den Konzernabschluss einbezogen (Werte Geschäftsjahr 2014 angepasst)</t>
  </si>
  <si>
    <t>2  Seit Geschäftsjahr 2010 ohne nicht operativen Bewertungseffekt aus Finanzderivaten und ohne Ergebnis aus Restrukturierung und seit Geschäftsjahr 2011 mit Zinserträgen aus</t>
  </si>
  <si>
    <t>3  XETRA-Handel</t>
  </si>
  <si>
    <t>5  Gewichtete Anzahl der Stückaktien: 65.906.796</t>
  </si>
  <si>
    <t>6  Ohne Anteile nicht beherrschender Gesellschafter, Aktienanzahl im gewichteten Jahresdurchschnitt</t>
  </si>
  <si>
    <t xml:space="preserve">7  Ohne nicht operative Bewertungseffekte aus Finanzderivaten </t>
  </si>
  <si>
    <t>8  Basis: Schlusskurs XETRA-Handel am 30. September</t>
  </si>
  <si>
    <t xml:space="preserve">    Finanzierungsleasing sowie seit Geschäftsjahr 2013 ohne Strukturanpassung Altersteilzeit </t>
  </si>
  <si>
    <t xml:space="preserve">2  Seit Geschäftsjahr 2010 ohne nicht operativen Bewertungseffekt aus Finanzderivaten und ohne Ergebnis aus Restrukturierung und seit Geschäftsjahr 2011 mit Zinserträgen aus </t>
  </si>
  <si>
    <t>3  Lang- und kurzfristige Finanzschulden abzüglich flüssige Mittel</t>
  </si>
  <si>
    <t>4  Bereinigtes Eigenkapital zu bereinigter Bilanzsumme</t>
  </si>
  <si>
    <t>5  Return on Capital Employed: Adjusted EBIT zu Capital Employed</t>
  </si>
  <si>
    <t>6  Weighted Average Cost of Capital (Gewichteter Kapitalkostensatz)</t>
  </si>
  <si>
    <t>7  Wertbeitrag (ROCE abzüglich WACC)</t>
  </si>
  <si>
    <t xml:space="preserve">8  Bis Geschäftsjahr 2010 bereinigtes Eigenkapital zuzüglich Finanzschulden zuzüglich Rückstellungen für Pensionen und ähnliche Verpflichtungen zuzüglich kumulierte Abschreibungen auf </t>
  </si>
  <si>
    <t xml:space="preserve">    Geschäfts- oder Firmenwerte (Berechnung im Jahresdurchschnitt), seit Geschäftsjahr 2011 bereinigtes Eigenkapital zuzüglich Finanzschulden zuzüglich Rückstellungen für Pensionen und </t>
  </si>
  <si>
    <t xml:space="preserve">    ähnliche Verpflichtungen abzüglich flüssige Mittel (Berechnung im Jahresdurchschnitt)</t>
  </si>
  <si>
    <r>
      <t>Anpassung durch IFRS 9 und IFRS 15</t>
    </r>
    <r>
      <rPr>
        <vertAlign val="superscript"/>
        <sz val="9"/>
        <rFont val="Arial"/>
        <family val="2"/>
      </rPr>
      <t xml:space="preserve"> 2</t>
    </r>
  </si>
  <si>
    <t>Stand zum 1.10.2018 angepasst</t>
  </si>
  <si>
    <t>Veränderung Konsolidierungskreis/Anteils-veränderungen</t>
  </si>
  <si>
    <r>
      <t>Bereinigter Umsatz ohne Energiesteuern (Mio Euro)</t>
    </r>
    <r>
      <rPr>
        <vertAlign val="superscript"/>
        <sz val="9"/>
        <rFont val="Arial"/>
        <family val="2"/>
      </rPr>
      <t xml:space="preserve"> </t>
    </r>
  </si>
  <si>
    <t>Auszahlungen für Investitionen in immaterielle Vermögenswerte, Sachanlagen                 und als Finanzinvestitionen gehaltene Immobilien</t>
  </si>
  <si>
    <r>
      <t>Auszahlungen für den Erwerb von vollkonsolidierten Unternehmen                                       und sonstigen Geschäftseinheiten</t>
    </r>
    <r>
      <rPr>
        <vertAlign val="superscript"/>
        <sz val="9"/>
        <rFont val="Arial"/>
        <family val="2"/>
      </rPr>
      <t xml:space="preserve"> </t>
    </r>
  </si>
  <si>
    <r>
      <t>Abschreibungen und Zuschreibungen auf immaterielle Vermögenswerte,                             Sachanlagen und als Finanzinvestitionen gehaltene Immobilien</t>
    </r>
    <r>
      <rPr>
        <vertAlign val="superscript"/>
        <sz val="9"/>
        <rFont val="Arial"/>
        <family val="2"/>
      </rPr>
      <t xml:space="preserve"> </t>
    </r>
  </si>
  <si>
    <r>
      <t>Materialaufwand</t>
    </r>
    <r>
      <rPr>
        <vertAlign val="superscript"/>
        <sz val="9"/>
        <rFont val="Arial"/>
        <family val="2"/>
      </rPr>
      <t xml:space="preserve"> 1 </t>
    </r>
  </si>
  <si>
    <r>
      <t>davon Anteile nicht beherrschender Gesellschafter</t>
    </r>
    <r>
      <rPr>
        <vertAlign val="superscript"/>
        <sz val="9"/>
        <rFont val="Arial"/>
        <family val="2"/>
      </rPr>
      <t xml:space="preserve"> 2</t>
    </r>
  </si>
  <si>
    <t>2  Eröffungswerte angepasst aufgrund der erstmaligen anwendung von IFRS 9 und IFRS 15</t>
  </si>
  <si>
    <t xml:space="preserve"> 30.9.2019</t>
  </si>
  <si>
    <t>1.10.2018 bis</t>
  </si>
  <si>
    <t xml:space="preserve">  1.10.2017</t>
  </si>
  <si>
    <t xml:space="preserve"> 30.9.2018</t>
  </si>
  <si>
    <t>1.10.2017 bis</t>
  </si>
  <si>
    <t xml:space="preserve">1.10.2017 bis </t>
  </si>
  <si>
    <t>4  Vorbehaltlich der Zustimmung durch die Hauptversammlung am 13. März 202020</t>
  </si>
  <si>
    <t>18, 19</t>
  </si>
  <si>
    <t>28, 29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</si>
</sst>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dd/m/yyyy"/>
    <numFmt numFmtId="165" formatCode="0.0"/>
    <numFmt numFmtId="166" formatCode="#\ ##0"/>
    <numFmt numFmtId="167" formatCode="###\ ##0"/>
    <numFmt numFmtId="168" formatCode="#\ ##0\ "/>
    <numFmt numFmtId="169" formatCode="#\ ###\ ##0\ "/>
    <numFmt numFmtId="170" formatCode="#\ ##0.0"/>
    <numFmt numFmtId="171" formatCode="0.000"/>
    <numFmt numFmtId="172" formatCode="#,##0_ ;\-#,##0\ "/>
    <numFmt numFmtId="173" formatCode="0.0000"/>
    <numFmt numFmtId="174" formatCode="\+#;\-#"/>
    <numFmt numFmtId="175" formatCode="#,##0.0"/>
    <numFmt numFmtId="176" formatCode="0.0%"/>
    <numFmt numFmtId="177" formatCode="\ 0"/>
    <numFmt numFmtId="178" formatCode="\+\ 0"/>
    <numFmt numFmtId="179" formatCode="#\ ###\ ##0"/>
    <numFmt numFmtId="180" formatCode="\ #\ ##0"/>
    <numFmt numFmtId="181" formatCode="\-\ 0"/>
    <numFmt numFmtId="182" formatCode="\ \+\ 0"/>
    <numFmt numFmtId="183" formatCode="\ 0.0"/>
    <numFmt numFmtId="184" formatCode="\ \-\ 0.0"/>
    <numFmt numFmtId="185" formatCode="\ #,##0"/>
    <numFmt numFmtId="186" formatCode="\ #,##0.000"/>
  </numFmts>
  <fonts count="28">
    <font>
      <sz val="10"/>
      <name val="Frutiger 45 Light"/>
    </font>
    <font>
      <sz val="8"/>
      <name val="Frutiger 45 Light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Frutiger 45 Light"/>
      <family val="2"/>
    </font>
    <font>
      <b/>
      <vertAlign val="superscript"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vertAlign val="sub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FCFC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10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auto="1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3" fillId="0" borderId="0" xfId="0" applyFont="1" applyFill="1"/>
    <xf numFmtId="0" fontId="2" fillId="0" borderId="0" xfId="0" applyFont="1" applyFill="1"/>
    <xf numFmtId="169" fontId="3" fillId="0" borderId="0" xfId="0" applyNumberFormat="1" applyFont="1" applyFill="1"/>
    <xf numFmtId="0" fontId="3" fillId="2" borderId="0" xfId="0" applyFont="1" applyFill="1"/>
    <xf numFmtId="16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/>
    <xf numFmtId="168" fontId="3" fillId="0" borderId="0" xfId="0" applyNumberFormat="1" applyFont="1" applyFill="1"/>
    <xf numFmtId="0" fontId="6" fillId="2" borderId="0" xfId="0" applyFont="1" applyFill="1" applyBorder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justify"/>
    </xf>
    <xf numFmtId="168" fontId="4" fillId="0" borderId="0" xfId="0" applyNumberFormat="1" applyFont="1" applyFill="1"/>
    <xf numFmtId="167" fontId="3" fillId="0" borderId="0" xfId="0" applyNumberFormat="1" applyFont="1" applyFill="1"/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9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right"/>
    </xf>
    <xf numFmtId="169" fontId="2" fillId="2" borderId="0" xfId="0" applyNumberFormat="1" applyFont="1" applyFill="1" applyAlignment="1">
      <alignment horizontal="right"/>
    </xf>
    <xf numFmtId="169" fontId="3" fillId="2" borderId="0" xfId="0" applyNumberFormat="1" applyFont="1" applyFill="1" applyAlignment="1">
      <alignment horizontal="right"/>
    </xf>
    <xf numFmtId="169" fontId="3" fillId="2" borderId="0" xfId="0" applyNumberFormat="1" applyFont="1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169" fontId="2" fillId="2" borderId="0" xfId="0" applyNumberFormat="1" applyFont="1" applyFill="1" applyBorder="1" applyAlignment="1">
      <alignment horizontal="right"/>
    </xf>
    <xf numFmtId="169" fontId="3" fillId="2" borderId="0" xfId="0" applyNumberFormat="1" applyFont="1" applyFill="1" applyBorder="1"/>
    <xf numFmtId="173" fontId="3" fillId="2" borderId="0" xfId="0" applyNumberFormat="1" applyFont="1" applyFill="1"/>
    <xf numFmtId="171" fontId="3" fillId="2" borderId="0" xfId="0" applyNumberFormat="1" applyFont="1" applyFill="1"/>
    <xf numFmtId="170" fontId="2" fillId="0" borderId="0" xfId="0" applyNumberFormat="1" applyFont="1" applyFill="1" applyBorder="1"/>
    <xf numFmtId="3" fontId="19" fillId="0" borderId="2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169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9" fontId="2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85" fontId="3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left" wrapText="1" indent="1"/>
    </xf>
    <xf numFmtId="185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 indent="1"/>
    </xf>
    <xf numFmtId="169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85" fontId="2" fillId="0" borderId="0" xfId="0" applyNumberFormat="1" applyFont="1" applyFill="1" applyAlignment="1">
      <alignment horizontal="right"/>
    </xf>
    <xf numFmtId="185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85" fontId="3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169" fontId="4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right"/>
    </xf>
    <xf numFmtId="166" fontId="19" fillId="0" borderId="0" xfId="0" applyNumberFormat="1" applyFont="1" applyFill="1"/>
    <xf numFmtId="3" fontId="19" fillId="0" borderId="2" xfId="0" applyNumberFormat="1" applyFont="1" applyFill="1" applyBorder="1"/>
    <xf numFmtId="3" fontId="19" fillId="0" borderId="0" xfId="0" applyNumberFormat="1" applyFont="1" applyFill="1"/>
    <xf numFmtId="3" fontId="3" fillId="0" borderId="2" xfId="0" applyNumberFormat="1" applyFont="1" applyFill="1" applyBorder="1"/>
    <xf numFmtId="4" fontId="19" fillId="0" borderId="0" xfId="0" applyNumberFormat="1" applyFont="1" applyFill="1"/>
    <xf numFmtId="0" fontId="10" fillId="0" borderId="0" xfId="0" applyFont="1" applyFill="1" applyBorder="1"/>
    <xf numFmtId="176" fontId="19" fillId="0" borderId="0" xfId="0" applyNumberFormat="1" applyFont="1" applyFill="1"/>
    <xf numFmtId="0" fontId="12" fillId="0" borderId="0" xfId="0" applyFont="1" applyFill="1" applyBorder="1"/>
    <xf numFmtId="175" fontId="19" fillId="0" borderId="0" xfId="0" applyNumberFormat="1" applyFont="1" applyFill="1"/>
    <xf numFmtId="174" fontId="3" fillId="0" borderId="0" xfId="0" applyNumberFormat="1" applyFont="1" applyFill="1"/>
    <xf numFmtId="0" fontId="19" fillId="0" borderId="0" xfId="0" applyFont="1" applyFill="1"/>
    <xf numFmtId="0" fontId="7" fillId="0" borderId="0" xfId="0" applyFont="1" applyFill="1" applyBorder="1"/>
    <xf numFmtId="185" fontId="19" fillId="0" borderId="0" xfId="0" applyNumberFormat="1" applyFont="1" applyFill="1" applyAlignment="1">
      <alignment horizontal="right"/>
    </xf>
    <xf numFmtId="0" fontId="3" fillId="0" borderId="6" xfId="0" applyFont="1" applyFill="1" applyBorder="1"/>
    <xf numFmtId="185" fontId="3" fillId="0" borderId="6" xfId="0" applyNumberFormat="1" applyFont="1" applyFill="1" applyBorder="1" applyAlignment="1">
      <alignment horizontal="right"/>
    </xf>
    <xf numFmtId="185" fontId="20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85" fontId="20" fillId="0" borderId="0" xfId="0" applyNumberFormat="1" applyFont="1" applyFill="1"/>
    <xf numFmtId="168" fontId="2" fillId="0" borderId="0" xfId="0" applyNumberFormat="1" applyFont="1" applyFill="1"/>
    <xf numFmtId="185" fontId="19" fillId="0" borderId="2" xfId="0" applyNumberFormat="1" applyFont="1" applyFill="1" applyBorder="1"/>
    <xf numFmtId="185" fontId="19" fillId="0" borderId="0" xfId="0" applyNumberFormat="1" applyFont="1" applyFill="1"/>
    <xf numFmtId="185" fontId="3" fillId="0" borderId="2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/>
    <xf numFmtId="3" fontId="8" fillId="0" borderId="1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8" fillId="0" borderId="2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2" fillId="0" borderId="0" xfId="0" applyNumberFormat="1" applyFont="1" applyFill="1" applyBorder="1"/>
    <xf numFmtId="0" fontId="17" fillId="0" borderId="0" xfId="0" applyFont="1" applyFill="1" applyBorder="1"/>
    <xf numFmtId="3" fontId="4" fillId="0" borderId="2" xfId="0" applyNumberFormat="1" applyFont="1" applyFill="1" applyBorder="1"/>
    <xf numFmtId="3" fontId="20" fillId="0" borderId="2" xfId="0" applyNumberFormat="1" applyFont="1" applyFill="1" applyBorder="1"/>
    <xf numFmtId="0" fontId="10" fillId="0" borderId="0" xfId="0" applyFont="1" applyFill="1"/>
    <xf numFmtId="185" fontId="10" fillId="0" borderId="0" xfId="0" applyNumberFormat="1" applyFont="1" applyFill="1" applyBorder="1"/>
    <xf numFmtId="185" fontId="3" fillId="0" borderId="0" xfId="0" applyNumberFormat="1" applyFont="1" applyFill="1" applyBorder="1"/>
    <xf numFmtId="185" fontId="10" fillId="0" borderId="0" xfId="0" applyNumberFormat="1" applyFont="1" applyFill="1"/>
    <xf numFmtId="185" fontId="3" fillId="0" borderId="0" xfId="0" applyNumberFormat="1" applyFont="1" applyFill="1"/>
    <xf numFmtId="185" fontId="4" fillId="0" borderId="0" xfId="0" applyNumberFormat="1" applyFont="1" applyFill="1" applyBorder="1"/>
    <xf numFmtId="1" fontId="21" fillId="0" borderId="2" xfId="0" applyNumberFormat="1" applyFont="1" applyFill="1" applyBorder="1"/>
    <xf numFmtId="1" fontId="17" fillId="0" borderId="2" xfId="0" applyNumberFormat="1" applyFont="1" applyFill="1" applyBorder="1"/>
    <xf numFmtId="3" fontId="16" fillId="0" borderId="0" xfId="0" applyNumberFormat="1" applyFont="1" applyFill="1" applyBorder="1" applyAlignment="1">
      <alignment horizontal="left"/>
    </xf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2" fontId="3" fillId="0" borderId="2" xfId="0" applyNumberFormat="1" applyFont="1" applyFill="1" applyBorder="1"/>
    <xf numFmtId="0" fontId="13" fillId="0" borderId="0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165" fontId="2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12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21" fillId="0" borderId="0" xfId="0" applyFont="1" applyFill="1" applyBorder="1"/>
    <xf numFmtId="3" fontId="3" fillId="0" borderId="7" xfId="0" applyNumberFormat="1" applyFont="1" applyFill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right"/>
    </xf>
    <xf numFmtId="0" fontId="3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3" fillId="3" borderId="1" xfId="0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3" borderId="0" xfId="0" applyFont="1" applyFill="1" applyAlignment="1">
      <alignment horizontal="left" indent="1"/>
    </xf>
    <xf numFmtId="169" fontId="2" fillId="3" borderId="0" xfId="0" applyNumberFormat="1" applyFont="1" applyFill="1" applyBorder="1" applyAlignment="1">
      <alignment horizontal="right"/>
    </xf>
    <xf numFmtId="169" fontId="3" fillId="3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indent="1"/>
    </xf>
    <xf numFmtId="185" fontId="3" fillId="3" borderId="0" xfId="0" applyNumberFormat="1" applyFont="1" applyFill="1" applyAlignment="1">
      <alignment horizontal="right"/>
    </xf>
    <xf numFmtId="185" fontId="3" fillId="3" borderId="2" xfId="0" applyNumberFormat="1" applyFont="1" applyFill="1" applyBorder="1" applyAlignment="1">
      <alignment horizontal="right"/>
    </xf>
    <xf numFmtId="185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185" fontId="2" fillId="3" borderId="0" xfId="0" applyNumberFormat="1" applyFont="1" applyFill="1" applyAlignment="1">
      <alignment horizontal="right"/>
    </xf>
    <xf numFmtId="169" fontId="3" fillId="3" borderId="0" xfId="0" applyNumberFormat="1" applyFont="1" applyFill="1"/>
    <xf numFmtId="185" fontId="2" fillId="3" borderId="4" xfId="0" applyNumberFormat="1" applyFont="1" applyFill="1" applyBorder="1" applyAlignment="1">
      <alignment horizontal="right"/>
    </xf>
    <xf numFmtId="185" fontId="19" fillId="3" borderId="0" xfId="0" applyNumberFormat="1" applyFont="1" applyFill="1" applyBorder="1" applyAlignment="1">
      <alignment horizontal="right"/>
    </xf>
    <xf numFmtId="185" fontId="2" fillId="3" borderId="0" xfId="0" applyNumberFormat="1" applyFont="1" applyFill="1" applyBorder="1" applyAlignment="1">
      <alignment horizontal="right"/>
    </xf>
    <xf numFmtId="0" fontId="7" fillId="3" borderId="0" xfId="0" applyFont="1" applyFill="1"/>
    <xf numFmtId="0" fontId="2" fillId="3" borderId="0" xfId="0" applyFont="1" applyFill="1" applyBorder="1" applyAlignment="1">
      <alignment horizontal="left"/>
    </xf>
    <xf numFmtId="185" fontId="20" fillId="3" borderId="0" xfId="0" applyNumberFormat="1" applyFont="1" applyFill="1" applyBorder="1" applyAlignment="1">
      <alignment horizontal="right"/>
    </xf>
    <xf numFmtId="0" fontId="14" fillId="3" borderId="0" xfId="0" applyFont="1" applyFill="1"/>
    <xf numFmtId="172" fontId="3" fillId="3" borderId="0" xfId="0" applyNumberFormat="1" applyFont="1" applyFill="1"/>
    <xf numFmtId="0" fontId="0" fillId="3" borderId="0" xfId="0" applyFill="1"/>
    <xf numFmtId="0" fontId="15" fillId="3" borderId="0" xfId="0" applyFont="1" applyFill="1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3" fillId="3" borderId="3" xfId="0" applyFont="1" applyFill="1" applyBorder="1"/>
    <xf numFmtId="0" fontId="2" fillId="3" borderId="3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justify" wrapText="1"/>
    </xf>
    <xf numFmtId="0" fontId="2" fillId="3" borderId="0" xfId="0" applyFont="1" applyFill="1" applyBorder="1" applyAlignment="1">
      <alignment horizontal="center" vertical="justify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/>
    <xf numFmtId="185" fontId="3" fillId="3" borderId="4" xfId="0" applyNumberFormat="1" applyFont="1" applyFill="1" applyBorder="1" applyAlignment="1">
      <alignment horizontal="right"/>
    </xf>
    <xf numFmtId="185" fontId="20" fillId="3" borderId="0" xfId="0" applyNumberFormat="1" applyFont="1" applyFill="1" applyAlignment="1">
      <alignment horizontal="right"/>
    </xf>
    <xf numFmtId="185" fontId="19" fillId="3" borderId="0" xfId="0" applyNumberFormat="1" applyFont="1" applyFill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168" fontId="2" fillId="3" borderId="0" xfId="0" applyNumberFormat="1" applyFont="1" applyFill="1" applyAlignment="1">
      <alignment horizontal="right"/>
    </xf>
    <xf numFmtId="168" fontId="2" fillId="3" borderId="0" xfId="0" applyNumberFormat="1" applyFont="1" applyFill="1" applyBorder="1" applyAlignment="1">
      <alignment horizontal="right"/>
    </xf>
    <xf numFmtId="180" fontId="2" fillId="3" borderId="0" xfId="0" applyNumberFormat="1" applyFont="1" applyFill="1" applyBorder="1" applyAlignment="1">
      <alignment horizontal="right"/>
    </xf>
    <xf numFmtId="179" fontId="2" fillId="3" borderId="0" xfId="0" applyNumberFormat="1" applyFont="1" applyFill="1" applyBorder="1" applyAlignment="1">
      <alignment horizontal="right"/>
    </xf>
    <xf numFmtId="0" fontId="2" fillId="0" borderId="8" xfId="0" applyFont="1" applyFill="1" applyBorder="1"/>
    <xf numFmtId="0" fontId="2" fillId="3" borderId="0" xfId="0" applyFont="1" applyFill="1" applyBorder="1"/>
    <xf numFmtId="172" fontId="3" fillId="3" borderId="0" xfId="0" applyNumberFormat="1" applyFont="1" applyFill="1" applyBorder="1"/>
    <xf numFmtId="0" fontId="2" fillId="3" borderId="8" xfId="0" applyFont="1" applyFill="1" applyBorder="1"/>
    <xf numFmtId="0" fontId="3" fillId="3" borderId="8" xfId="0" applyFont="1" applyFill="1" applyBorder="1"/>
    <xf numFmtId="14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185" fontId="3" fillId="3" borderId="6" xfId="0" applyNumberFormat="1" applyFont="1" applyFill="1" applyBorder="1" applyAlignment="1">
      <alignment horizontal="right"/>
    </xf>
    <xf numFmtId="186" fontId="2" fillId="3" borderId="0" xfId="0" applyNumberFormat="1" applyFont="1" applyFill="1" applyAlignment="1">
      <alignment horizontal="right"/>
    </xf>
    <xf numFmtId="0" fontId="3" fillId="3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19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left" wrapText="1"/>
    </xf>
    <xf numFmtId="0" fontId="25" fillId="0" borderId="0" xfId="0" applyFont="1" applyFill="1"/>
    <xf numFmtId="0" fontId="26" fillId="0" borderId="0" xfId="0" applyFont="1" applyFill="1"/>
    <xf numFmtId="0" fontId="26" fillId="3" borderId="0" xfId="0" applyFont="1" applyFill="1"/>
    <xf numFmtId="0" fontId="26" fillId="0" borderId="0" xfId="0" applyFont="1" applyFill="1" applyBorder="1"/>
    <xf numFmtId="182" fontId="19" fillId="0" borderId="4" xfId="0" applyNumberFormat="1" applyFont="1" applyFill="1" applyBorder="1" applyAlignment="1">
      <alignment horizontal="right"/>
    </xf>
    <xf numFmtId="3" fontId="20" fillId="0" borderId="6" xfId="0" applyNumberFormat="1" applyFont="1" applyFill="1" applyBorder="1"/>
    <xf numFmtId="0" fontId="19" fillId="0" borderId="0" xfId="0" applyFont="1" applyFill="1" applyBorder="1"/>
    <xf numFmtId="165" fontId="19" fillId="0" borderId="0" xfId="0" applyNumberFormat="1" applyFont="1" applyFill="1" applyBorder="1"/>
    <xf numFmtId="3" fontId="8" fillId="0" borderId="9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0" fontId="10" fillId="0" borderId="4" xfId="0" applyFont="1" applyFill="1" applyBorder="1"/>
    <xf numFmtId="3" fontId="3" fillId="0" borderId="8" xfId="0" applyNumberFormat="1" applyFont="1" applyFill="1" applyBorder="1" applyAlignment="1">
      <alignment horizontal="right"/>
    </xf>
    <xf numFmtId="3" fontId="20" fillId="0" borderId="10" xfId="0" applyNumberFormat="1" applyFont="1" applyFill="1" applyBorder="1"/>
    <xf numFmtId="165" fontId="3" fillId="0" borderId="4" xfId="0" applyNumberFormat="1" applyFont="1" applyFill="1" applyBorder="1"/>
    <xf numFmtId="0" fontId="13" fillId="0" borderId="4" xfId="0" applyFont="1" applyFill="1" applyBorder="1" applyAlignment="1">
      <alignment horizontal="left"/>
    </xf>
    <xf numFmtId="3" fontId="2" fillId="0" borderId="10" xfId="0" applyNumberFormat="1" applyFont="1" applyFill="1" applyBorder="1"/>
    <xf numFmtId="0" fontId="12" fillId="0" borderId="0" xfId="0" applyFont="1" applyFill="1" applyBorder="1" applyAlignment="1">
      <alignment horizontal="right"/>
    </xf>
    <xf numFmtId="3" fontId="19" fillId="0" borderId="0" xfId="0" applyNumberFormat="1" applyFont="1" applyFill="1" applyBorder="1"/>
    <xf numFmtId="4" fontId="19" fillId="0" borderId="0" xfId="0" applyNumberFormat="1" applyFont="1" applyFill="1" applyBorder="1"/>
    <xf numFmtId="176" fontId="19" fillId="0" borderId="0" xfId="0" applyNumberFormat="1" applyFont="1" applyFill="1" applyBorder="1"/>
    <xf numFmtId="166" fontId="19" fillId="0" borderId="0" xfId="0" applyNumberFormat="1" applyFont="1" applyFill="1" applyBorder="1"/>
    <xf numFmtId="185" fontId="20" fillId="0" borderId="0" xfId="0" applyNumberFormat="1" applyFont="1" applyFill="1" applyBorder="1" applyAlignment="1">
      <alignment horizontal="right"/>
    </xf>
    <xf numFmtId="185" fontId="3" fillId="4" borderId="2" xfId="0" applyNumberFormat="1" applyFont="1" applyFill="1" applyBorder="1" applyAlignment="1">
      <alignment horizontal="right"/>
    </xf>
    <xf numFmtId="185" fontId="2" fillId="4" borderId="0" xfId="0" applyNumberFormat="1" applyFont="1" applyFill="1" applyBorder="1" applyAlignment="1">
      <alignment horizontal="right"/>
    </xf>
    <xf numFmtId="180" fontId="3" fillId="4" borderId="2" xfId="0" applyNumberFormat="1" applyFont="1" applyFill="1" applyBorder="1" applyAlignment="1">
      <alignment horizontal="right"/>
    </xf>
    <xf numFmtId="185" fontId="2" fillId="4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 indent="1"/>
    </xf>
    <xf numFmtId="185" fontId="3" fillId="4" borderId="6" xfId="0" applyNumberFormat="1" applyFont="1" applyFill="1" applyBorder="1" applyAlignment="1">
      <alignment horizontal="right"/>
    </xf>
    <xf numFmtId="185" fontId="2" fillId="4" borderId="11" xfId="0" applyNumberFormat="1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right"/>
    </xf>
    <xf numFmtId="185" fontId="2" fillId="4" borderId="4" xfId="0" applyNumberFormat="1" applyFont="1" applyFill="1" applyBorder="1" applyAlignment="1">
      <alignment horizontal="right"/>
    </xf>
    <xf numFmtId="0" fontId="14" fillId="3" borderId="0" xfId="0" applyFont="1" applyFill="1" applyBorder="1"/>
    <xf numFmtId="185" fontId="2" fillId="3" borderId="14" xfId="0" applyNumberFormat="1" applyFont="1" applyFill="1" applyBorder="1" applyAlignment="1">
      <alignment horizontal="right"/>
    </xf>
    <xf numFmtId="185" fontId="20" fillId="3" borderId="15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10" fillId="0" borderId="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3" fillId="0" borderId="14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3" borderId="16" xfId="0" applyFont="1" applyFill="1" applyBorder="1"/>
    <xf numFmtId="0" fontId="3" fillId="3" borderId="4" xfId="0" applyFont="1" applyFill="1" applyBorder="1" applyAlignment="1">
      <alignment horizontal="right"/>
    </xf>
    <xf numFmtId="164" fontId="3" fillId="3" borderId="16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185" fontId="19" fillId="0" borderId="0" xfId="0" applyNumberFormat="1" applyFont="1" applyFill="1" applyBorder="1"/>
    <xf numFmtId="185" fontId="20" fillId="0" borderId="0" xfId="0" applyNumberFormat="1" applyFont="1" applyFill="1" applyBorder="1"/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/>
    <xf numFmtId="168" fontId="3" fillId="0" borderId="14" xfId="0" applyNumberFormat="1" applyFont="1" applyFill="1" applyBorder="1" applyAlignment="1">
      <alignment horizontal="right"/>
    </xf>
    <xf numFmtId="168" fontId="2" fillId="0" borderId="14" xfId="0" applyNumberFormat="1" applyFont="1" applyFill="1" applyBorder="1" applyAlignment="1">
      <alignment horizontal="right"/>
    </xf>
    <xf numFmtId="185" fontId="2" fillId="0" borderId="4" xfId="0" applyNumberFormat="1" applyFont="1" applyFill="1" applyBorder="1"/>
    <xf numFmtId="185" fontId="3" fillId="0" borderId="6" xfId="0" applyNumberFormat="1" applyFont="1" applyFill="1" applyBorder="1"/>
    <xf numFmtId="185" fontId="2" fillId="0" borderId="14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 horizontal="left"/>
    </xf>
    <xf numFmtId="0" fontId="12" fillId="0" borderId="14" xfId="0" applyFont="1" applyFill="1" applyBorder="1"/>
    <xf numFmtId="3" fontId="10" fillId="0" borderId="15" xfId="0" applyNumberFormat="1" applyFont="1" applyFill="1" applyBorder="1"/>
    <xf numFmtId="3" fontId="10" fillId="0" borderId="15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19" fillId="0" borderId="14" xfId="0" applyNumberFormat="1" applyFont="1" applyFill="1" applyBorder="1"/>
    <xf numFmtId="3" fontId="8" fillId="0" borderId="14" xfId="0" applyNumberFormat="1" applyFont="1" applyFill="1" applyBorder="1" applyAlignment="1">
      <alignment horizontal="left"/>
    </xf>
    <xf numFmtId="0" fontId="10" fillId="0" borderId="19" xfId="0" applyFont="1" applyFill="1" applyBorder="1"/>
    <xf numFmtId="0" fontId="10" fillId="0" borderId="8" xfId="0" applyFont="1" applyFill="1" applyBorder="1"/>
    <xf numFmtId="3" fontId="19" fillId="0" borderId="8" xfId="0" applyNumberFormat="1" applyFont="1" applyFill="1" applyBorder="1" applyAlignment="1">
      <alignment horizontal="right"/>
    </xf>
    <xf numFmtId="3" fontId="10" fillId="0" borderId="19" xfId="0" applyNumberFormat="1" applyFont="1" applyFill="1" applyBorder="1"/>
    <xf numFmtId="3" fontId="8" fillId="0" borderId="19" xfId="0" applyNumberFormat="1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left"/>
    </xf>
    <xf numFmtId="185" fontId="3" fillId="0" borderId="8" xfId="0" applyNumberFormat="1" applyFont="1" applyFill="1" applyBorder="1"/>
    <xf numFmtId="185" fontId="19" fillId="0" borderId="8" xfId="0" applyNumberFormat="1" applyFont="1" applyFill="1" applyBorder="1"/>
    <xf numFmtId="185" fontId="2" fillId="0" borderId="8" xfId="0" applyNumberFormat="1" applyFont="1" applyFill="1" applyBorder="1"/>
    <xf numFmtId="185" fontId="20" fillId="0" borderId="8" xfId="0" applyNumberFormat="1" applyFont="1" applyFill="1" applyBorder="1"/>
    <xf numFmtId="185" fontId="8" fillId="0" borderId="6" xfId="0" applyNumberFormat="1" applyFont="1" applyFill="1" applyBorder="1" applyAlignment="1">
      <alignment horizontal="left"/>
    </xf>
    <xf numFmtId="185" fontId="8" fillId="0" borderId="8" xfId="0" applyNumberFormat="1" applyFont="1" applyFill="1" applyBorder="1" applyAlignment="1">
      <alignment horizontal="left"/>
    </xf>
    <xf numFmtId="165" fontId="3" fillId="0" borderId="19" xfId="0" applyNumberFormat="1" applyFont="1" applyFill="1" applyBorder="1"/>
    <xf numFmtId="3" fontId="3" fillId="0" borderId="6" xfId="0" applyNumberFormat="1" applyFont="1" applyFill="1" applyBorder="1"/>
    <xf numFmtId="165" fontId="3" fillId="0" borderId="8" xfId="0" applyNumberFormat="1" applyFont="1" applyFill="1" applyBorder="1"/>
    <xf numFmtId="165" fontId="19" fillId="0" borderId="8" xfId="0" applyNumberFormat="1" applyFont="1" applyFill="1" applyBorder="1"/>
    <xf numFmtId="183" fontId="3" fillId="0" borderId="8" xfId="0" applyNumberFormat="1" applyFont="1" applyFill="1" applyBorder="1"/>
    <xf numFmtId="184" fontId="19" fillId="0" borderId="8" xfId="0" applyNumberFormat="1" applyFont="1" applyFill="1" applyBorder="1"/>
    <xf numFmtId="3" fontId="3" fillId="0" borderId="8" xfId="0" applyNumberFormat="1" applyFont="1" applyFill="1" applyBorder="1"/>
    <xf numFmtId="3" fontId="19" fillId="0" borderId="8" xfId="0" applyNumberFormat="1" applyFont="1" applyFill="1" applyBorder="1"/>
    <xf numFmtId="3" fontId="3" fillId="0" borderId="19" xfId="0" applyNumberFormat="1" applyFont="1" applyFill="1" applyBorder="1"/>
    <xf numFmtId="184" fontId="3" fillId="0" borderId="8" xfId="0" applyNumberFormat="1" applyFont="1" applyFill="1" applyBorder="1"/>
    <xf numFmtId="2" fontId="3" fillId="0" borderId="8" xfId="0" applyNumberFormat="1" applyFont="1" applyFill="1" applyBorder="1"/>
    <xf numFmtId="1" fontId="3" fillId="0" borderId="8" xfId="0" applyNumberFormat="1" applyFont="1" applyFill="1" applyBorder="1"/>
    <xf numFmtId="0" fontId="3" fillId="0" borderId="19" xfId="0" applyFont="1" applyFill="1" applyBorder="1"/>
    <xf numFmtId="3" fontId="3" fillId="0" borderId="8" xfId="0" applyNumberFormat="1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 indent="1"/>
    </xf>
    <xf numFmtId="2" fontId="3" fillId="0" borderId="6" xfId="0" applyNumberFormat="1" applyFont="1" applyFill="1" applyBorder="1"/>
    <xf numFmtId="3" fontId="21" fillId="0" borderId="8" xfId="0" applyNumberFormat="1" applyFont="1" applyFill="1" applyBorder="1"/>
    <xf numFmtId="0" fontId="13" fillId="0" borderId="8" xfId="0" applyFont="1" applyFill="1" applyBorder="1" applyAlignment="1">
      <alignment horizontal="left"/>
    </xf>
    <xf numFmtId="165" fontId="21" fillId="0" borderId="8" xfId="0" applyNumberFormat="1" applyFont="1" applyFill="1" applyBorder="1"/>
    <xf numFmtId="2" fontId="19" fillId="0" borderId="8" xfId="0" applyNumberFormat="1" applyFont="1" applyFill="1" applyBorder="1"/>
    <xf numFmtId="0" fontId="8" fillId="0" borderId="8" xfId="0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right"/>
    </xf>
    <xf numFmtId="165" fontId="19" fillId="0" borderId="8" xfId="0" applyNumberFormat="1" applyFont="1" applyFill="1" applyBorder="1" applyAlignment="1">
      <alignment horizontal="right"/>
    </xf>
    <xf numFmtId="3" fontId="22" fillId="0" borderId="8" xfId="0" applyNumberFormat="1" applyFont="1" applyFill="1" applyBorder="1"/>
    <xf numFmtId="3" fontId="8" fillId="0" borderId="6" xfId="0" applyNumberFormat="1" applyFont="1" applyFill="1" applyBorder="1" applyAlignment="1">
      <alignment horizontal="left"/>
    </xf>
    <xf numFmtId="0" fontId="2" fillId="3" borderId="14" xfId="0" applyFont="1" applyFill="1" applyBorder="1"/>
    <xf numFmtId="0" fontId="3" fillId="3" borderId="14" xfId="0" applyFont="1" applyFill="1" applyBorder="1"/>
    <xf numFmtId="172" fontId="3" fillId="3" borderId="14" xfId="0" applyNumberFormat="1" applyFont="1" applyFill="1" applyBorder="1"/>
    <xf numFmtId="0" fontId="3" fillId="3" borderId="17" xfId="0" applyFont="1" applyFill="1" applyBorder="1" applyAlignment="1"/>
    <xf numFmtId="0" fontId="3" fillId="3" borderId="20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14" fontId="3" fillId="3" borderId="8" xfId="0" applyNumberFormat="1" applyFont="1" applyFill="1" applyBorder="1"/>
    <xf numFmtId="14" fontId="2" fillId="3" borderId="8" xfId="0" applyNumberFormat="1" applyFont="1" applyFill="1" applyBorder="1"/>
    <xf numFmtId="0" fontId="3" fillId="3" borderId="8" xfId="0" applyFont="1" applyFill="1" applyBorder="1" applyAlignment="1">
      <alignment wrapText="1"/>
    </xf>
    <xf numFmtId="185" fontId="3" fillId="3" borderId="8" xfId="0" applyNumberFormat="1" applyFont="1" applyFill="1" applyBorder="1" applyAlignment="1">
      <alignment horizontal="right"/>
    </xf>
    <xf numFmtId="185" fontId="2" fillId="3" borderId="8" xfId="0" applyNumberFormat="1" applyFont="1" applyFill="1" applyBorder="1" applyAlignment="1">
      <alignment horizontal="right"/>
    </xf>
    <xf numFmtId="185" fontId="20" fillId="3" borderId="8" xfId="0" applyNumberFormat="1" applyFont="1" applyFill="1" applyBorder="1" applyAlignment="1">
      <alignment horizontal="right"/>
    </xf>
    <xf numFmtId="185" fontId="20" fillId="3" borderId="1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185" fontId="3" fillId="0" borderId="8" xfId="0" applyNumberFormat="1" applyFont="1" applyFill="1" applyBorder="1" applyAlignment="1">
      <alignment horizontal="right"/>
    </xf>
    <xf numFmtId="185" fontId="2" fillId="0" borderId="8" xfId="0" applyNumberFormat="1" applyFont="1" applyFill="1" applyBorder="1" applyAlignment="1">
      <alignment horizontal="right"/>
    </xf>
    <xf numFmtId="185" fontId="19" fillId="0" borderId="8" xfId="0" applyNumberFormat="1" applyFont="1" applyFill="1" applyBorder="1" applyAlignment="1">
      <alignment horizontal="right"/>
    </xf>
    <xf numFmtId="185" fontId="23" fillId="0" borderId="8" xfId="0" applyNumberFormat="1" applyFont="1" applyFill="1" applyBorder="1"/>
    <xf numFmtId="0" fontId="2" fillId="3" borderId="8" xfId="0" applyFont="1" applyFill="1" applyBorder="1" applyAlignment="1">
      <alignment horizontal="left" indent="1"/>
    </xf>
    <xf numFmtId="0" fontId="3" fillId="3" borderId="8" xfId="0" applyFont="1" applyFill="1" applyBorder="1" applyAlignment="1">
      <alignment horizontal="left" indent="1"/>
    </xf>
    <xf numFmtId="169" fontId="3" fillId="3" borderId="8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left" wrapText="1" indent="1"/>
    </xf>
    <xf numFmtId="3" fontId="2" fillId="0" borderId="8" xfId="0" applyNumberFormat="1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/>
    <xf numFmtId="0" fontId="2" fillId="4" borderId="17" xfId="0" applyFont="1" applyFill="1" applyBorder="1" applyAlignment="1">
      <alignment horizontal="right"/>
    </xf>
    <xf numFmtId="180" fontId="3" fillId="0" borderId="8" xfId="0" applyNumberFormat="1" applyFont="1" applyFill="1" applyBorder="1" applyAlignment="1">
      <alignment horizontal="right"/>
    </xf>
    <xf numFmtId="0" fontId="3" fillId="0" borderId="9" xfId="0" applyFont="1" applyFill="1" applyBorder="1"/>
    <xf numFmtId="4" fontId="3" fillId="0" borderId="8" xfId="0" applyNumberFormat="1" applyFont="1" applyFill="1" applyBorder="1"/>
    <xf numFmtId="4" fontId="19" fillId="0" borderId="8" xfId="0" applyNumberFormat="1" applyFont="1" applyFill="1" applyBorder="1"/>
    <xf numFmtId="0" fontId="3" fillId="0" borderId="8" xfId="0" applyNumberFormat="1" applyFont="1" applyFill="1" applyBorder="1"/>
    <xf numFmtId="176" fontId="19" fillId="0" borderId="8" xfId="0" applyNumberFormat="1" applyFont="1" applyFill="1" applyBorder="1"/>
    <xf numFmtId="166" fontId="19" fillId="0" borderId="8" xfId="0" applyNumberFormat="1" applyFont="1" applyFill="1" applyBorder="1"/>
    <xf numFmtId="181" fontId="3" fillId="0" borderId="6" xfId="0" applyNumberFormat="1" applyFont="1" applyFill="1" applyBorder="1"/>
    <xf numFmtId="181" fontId="3" fillId="0" borderId="8" xfId="0" applyNumberFormat="1" applyFont="1" applyFill="1" applyBorder="1"/>
    <xf numFmtId="182" fontId="19" fillId="0" borderId="8" xfId="0" applyNumberFormat="1" applyFont="1" applyFill="1" applyBorder="1"/>
    <xf numFmtId="182" fontId="3" fillId="0" borderId="8" xfId="0" applyNumberFormat="1" applyFont="1" applyFill="1" applyBorder="1"/>
    <xf numFmtId="177" fontId="3" fillId="0" borderId="8" xfId="0" applyNumberFormat="1" applyFont="1" applyFill="1" applyBorder="1"/>
    <xf numFmtId="181" fontId="19" fillId="0" borderId="8" xfId="0" applyNumberFormat="1" applyFont="1" applyFill="1" applyBorder="1"/>
    <xf numFmtId="178" fontId="19" fillId="0" borderId="8" xfId="0" applyNumberFormat="1" applyFont="1" applyFill="1" applyBorder="1"/>
    <xf numFmtId="182" fontId="3" fillId="0" borderId="8" xfId="0" applyNumberFormat="1" applyFont="1" applyFill="1" applyBorder="1" applyAlignment="1">
      <alignment horizontal="right"/>
    </xf>
    <xf numFmtId="1" fontId="19" fillId="0" borderId="8" xfId="0" applyNumberFormat="1" applyFont="1" applyFill="1" applyBorder="1"/>
    <xf numFmtId="0" fontId="3" fillId="0" borderId="5" xfId="0" applyFont="1" applyFill="1" applyBorder="1"/>
    <xf numFmtId="3" fontId="3" fillId="0" borderId="5" xfId="0" applyNumberFormat="1" applyFont="1" applyFill="1" applyBorder="1"/>
    <xf numFmtId="0" fontId="19" fillId="0" borderId="8" xfId="0" applyFont="1" applyFill="1" applyBorder="1"/>
    <xf numFmtId="177" fontId="3" fillId="0" borderId="6" xfId="0" applyNumberFormat="1" applyFont="1" applyFill="1" applyBorder="1"/>
    <xf numFmtId="182" fontId="19" fillId="0" borderId="8" xfId="0" applyNumberFormat="1" applyFont="1" applyFill="1" applyBorder="1" applyAlignment="1">
      <alignment horizontal="right"/>
    </xf>
    <xf numFmtId="185" fontId="3" fillId="0" borderId="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85" fontId="3" fillId="0" borderId="22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3" fontId="3" fillId="5" borderId="0" xfId="0" applyNumberFormat="1" applyFont="1" applyFill="1" applyBorder="1"/>
    <xf numFmtId="3" fontId="3" fillId="5" borderId="8" xfId="0" applyNumberFormat="1" applyFont="1" applyFill="1" applyBorder="1"/>
    <xf numFmtId="3" fontId="19" fillId="5" borderId="8" xfId="0" applyNumberFormat="1" applyFont="1" applyFill="1" applyBorder="1"/>
    <xf numFmtId="4" fontId="3" fillId="5" borderId="8" xfId="0" applyNumberFormat="1" applyFont="1" applyFill="1" applyBorder="1"/>
    <xf numFmtId="4" fontId="19" fillId="5" borderId="8" xfId="0" applyNumberFormat="1" applyFont="1" applyFill="1" applyBorder="1"/>
    <xf numFmtId="0" fontId="3" fillId="5" borderId="8" xfId="0" applyNumberFormat="1" applyFont="1" applyFill="1" applyBorder="1"/>
    <xf numFmtId="176" fontId="19" fillId="5" borderId="8" xfId="0" applyNumberFormat="1" applyFont="1" applyFill="1" applyBorder="1"/>
    <xf numFmtId="165" fontId="3" fillId="5" borderId="8" xfId="0" applyNumberFormat="1" applyFont="1" applyFill="1" applyBorder="1"/>
    <xf numFmtId="166" fontId="19" fillId="5" borderId="8" xfId="0" applyNumberFormat="1" applyFont="1" applyFill="1" applyBorder="1"/>
    <xf numFmtId="0" fontId="3" fillId="5" borderId="8" xfId="0" applyFont="1" applyFill="1" applyBorder="1"/>
    <xf numFmtId="0" fontId="19" fillId="5" borderId="0" xfId="0" applyFont="1" applyFill="1" applyBorder="1"/>
    <xf numFmtId="3" fontId="3" fillId="5" borderId="5" xfId="0" applyNumberFormat="1" applyFont="1" applyFill="1" applyBorder="1"/>
    <xf numFmtId="0" fontId="19" fillId="5" borderId="8" xfId="0" applyFont="1" applyFill="1" applyBorder="1"/>
    <xf numFmtId="3" fontId="3" fillId="5" borderId="8" xfId="0" applyNumberFormat="1" applyFont="1" applyFill="1" applyBorder="1" applyAlignment="1">
      <alignment horizontal="right"/>
    </xf>
    <xf numFmtId="0" fontId="2" fillId="5" borderId="16" xfId="0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5" borderId="8" xfId="0" applyNumberFormat="1" applyFont="1" applyFill="1" applyBorder="1" applyAlignment="1">
      <alignment horizontal="right"/>
    </xf>
    <xf numFmtId="185" fontId="3" fillId="5" borderId="8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3" fontId="2" fillId="5" borderId="13" xfId="0" applyNumberFormat="1" applyFont="1" applyFill="1" applyBorder="1" applyAlignment="1">
      <alignment horizontal="right"/>
    </xf>
    <xf numFmtId="2" fontId="2" fillId="5" borderId="21" xfId="0" applyNumberFormat="1" applyFont="1" applyFill="1" applyBorder="1" applyAlignment="1">
      <alignment horizontal="right"/>
    </xf>
    <xf numFmtId="164" fontId="2" fillId="5" borderId="16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169" fontId="2" fillId="5" borderId="8" xfId="0" applyNumberFormat="1" applyFont="1" applyFill="1" applyBorder="1" applyAlignment="1">
      <alignment horizontal="right"/>
    </xf>
    <xf numFmtId="185" fontId="2" fillId="5" borderId="8" xfId="0" applyNumberFormat="1" applyFont="1" applyFill="1" applyBorder="1" applyAlignment="1">
      <alignment horizontal="right"/>
    </xf>
    <xf numFmtId="185" fontId="20" fillId="5" borderId="8" xfId="0" applyNumberFormat="1" applyFont="1" applyFill="1" applyBorder="1" applyAlignment="1">
      <alignment horizontal="right"/>
    </xf>
    <xf numFmtId="185" fontId="2" fillId="5" borderId="0" xfId="0" applyNumberFormat="1" applyFont="1" applyFill="1" applyBorder="1" applyAlignment="1">
      <alignment horizontal="right"/>
    </xf>
    <xf numFmtId="185" fontId="2" fillId="5" borderId="11" xfId="0" applyNumberFormat="1" applyFont="1" applyFill="1" applyBorder="1" applyAlignment="1">
      <alignment horizontal="right"/>
    </xf>
    <xf numFmtId="185" fontId="3" fillId="5" borderId="0" xfId="0" applyNumberFormat="1" applyFont="1" applyFill="1" applyBorder="1" applyAlignment="1">
      <alignment horizontal="right"/>
    </xf>
    <xf numFmtId="185" fontId="3" fillId="5" borderId="2" xfId="0" applyNumberFormat="1" applyFont="1" applyFill="1" applyBorder="1" applyAlignment="1">
      <alignment horizontal="right"/>
    </xf>
    <xf numFmtId="185" fontId="3" fillId="5" borderId="6" xfId="0" applyNumberFormat="1" applyFont="1" applyFill="1" applyBorder="1" applyAlignment="1">
      <alignment horizontal="right"/>
    </xf>
    <xf numFmtId="185" fontId="3" fillId="0" borderId="19" xfId="0" applyNumberFormat="1" applyFont="1" applyFill="1" applyBorder="1" applyAlignment="1">
      <alignment horizontal="right"/>
    </xf>
    <xf numFmtId="185" fontId="3" fillId="5" borderId="22" xfId="0" applyNumberFormat="1" applyFont="1" applyFill="1" applyBorder="1" applyAlignment="1">
      <alignment horizontal="right"/>
    </xf>
    <xf numFmtId="185" fontId="3" fillId="5" borderId="9" xfId="0" applyNumberFormat="1" applyFont="1" applyFill="1" applyBorder="1" applyAlignment="1">
      <alignment horizontal="right"/>
    </xf>
    <xf numFmtId="185" fontId="19" fillId="5" borderId="8" xfId="0" applyNumberFormat="1" applyFont="1" applyFill="1" applyBorder="1" applyAlignment="1">
      <alignment horizontal="right"/>
    </xf>
    <xf numFmtId="185" fontId="3" fillId="5" borderId="8" xfId="0" applyNumberFormat="1" applyFont="1" applyFill="1" applyBorder="1"/>
    <xf numFmtId="185" fontId="3" fillId="5" borderId="23" xfId="0" applyNumberFormat="1" applyFont="1" applyFill="1" applyBorder="1" applyAlignment="1">
      <alignment horizontal="right"/>
    </xf>
    <xf numFmtId="185" fontId="24" fillId="5" borderId="0" xfId="0" applyNumberFormat="1" applyFont="1" applyFill="1" applyBorder="1"/>
    <xf numFmtId="185" fontId="23" fillId="5" borderId="8" xfId="0" applyNumberFormat="1" applyFont="1" applyFill="1" applyBorder="1"/>
    <xf numFmtId="185" fontId="23" fillId="5" borderId="0" xfId="0" applyNumberFormat="1" applyFont="1" applyFill="1" applyBorder="1"/>
    <xf numFmtId="185" fontId="24" fillId="5" borderId="11" xfId="0" applyNumberFormat="1" applyFont="1" applyFill="1" applyBorder="1" applyAlignment="1">
      <alignment horizontal="right"/>
    </xf>
    <xf numFmtId="3" fontId="19" fillId="5" borderId="0" xfId="0" applyNumberFormat="1" applyFont="1" applyFill="1" applyBorder="1" applyAlignment="1">
      <alignment horizontal="right"/>
    </xf>
    <xf numFmtId="185" fontId="3" fillId="5" borderId="4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5" borderId="6" xfId="0" applyNumberFormat="1" applyFont="1" applyFill="1" applyBorder="1" applyAlignment="1">
      <alignment horizontal="right"/>
    </xf>
    <xf numFmtId="3" fontId="2" fillId="5" borderId="11" xfId="0" applyNumberFormat="1" applyFont="1" applyFill="1" applyBorder="1" applyAlignment="1">
      <alignment horizontal="right"/>
    </xf>
    <xf numFmtId="169" fontId="20" fillId="5" borderId="0" xfId="0" applyNumberFormat="1" applyFont="1" applyFill="1" applyBorder="1" applyAlignment="1">
      <alignment horizontal="right"/>
    </xf>
    <xf numFmtId="168" fontId="20" fillId="5" borderId="0" xfId="0" applyNumberFormat="1" applyFont="1" applyFill="1" applyBorder="1" applyAlignment="1">
      <alignment horizontal="right"/>
    </xf>
    <xf numFmtId="166" fontId="19" fillId="5" borderId="0" xfId="0" applyNumberFormat="1" applyFont="1" applyFill="1" applyBorder="1" applyAlignment="1">
      <alignment horizontal="right"/>
    </xf>
    <xf numFmtId="168" fontId="19" fillId="5" borderId="0" xfId="0" applyNumberFormat="1" applyFont="1" applyFill="1" applyBorder="1" applyAlignment="1">
      <alignment horizontal="right"/>
    </xf>
    <xf numFmtId="166" fontId="3" fillId="5" borderId="7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3" fontId="16" fillId="5" borderId="9" xfId="0" applyNumberFormat="1" applyFont="1" applyFill="1" applyBorder="1" applyAlignment="1">
      <alignment horizontal="left"/>
    </xf>
    <xf numFmtId="0" fontId="2" fillId="5" borderId="14" xfId="0" applyFont="1" applyFill="1" applyBorder="1"/>
    <xf numFmtId="2" fontId="3" fillId="5" borderId="6" xfId="0" applyNumberFormat="1" applyFont="1" applyFill="1" applyBorder="1"/>
    <xf numFmtId="2" fontId="3" fillId="5" borderId="8" xfId="0" applyNumberFormat="1" applyFont="1" applyFill="1" applyBorder="1"/>
    <xf numFmtId="3" fontId="21" fillId="5" borderId="8" xfId="0" applyNumberFormat="1" applyFont="1" applyFill="1" applyBorder="1"/>
    <xf numFmtId="0" fontId="13" fillId="5" borderId="8" xfId="0" applyFont="1" applyFill="1" applyBorder="1" applyAlignment="1">
      <alignment horizontal="left"/>
    </xf>
    <xf numFmtId="165" fontId="21" fillId="5" borderId="8" xfId="0" applyNumberFormat="1" applyFont="1" applyFill="1" applyBorder="1"/>
    <xf numFmtId="2" fontId="19" fillId="5" borderId="8" xfId="0" applyNumberFormat="1" applyFont="1" applyFill="1" applyBorder="1"/>
    <xf numFmtId="0" fontId="8" fillId="5" borderId="8" xfId="0" applyFont="1" applyFill="1" applyBorder="1" applyAlignment="1">
      <alignment horizontal="left"/>
    </xf>
    <xf numFmtId="165" fontId="3" fillId="5" borderId="8" xfId="0" applyNumberFormat="1" applyFont="1" applyFill="1" applyBorder="1" applyAlignment="1">
      <alignment horizontal="right"/>
    </xf>
    <xf numFmtId="165" fontId="19" fillId="5" borderId="8" xfId="0" applyNumberFormat="1" applyFont="1" applyFill="1" applyBorder="1" applyAlignment="1">
      <alignment horizontal="right"/>
    </xf>
    <xf numFmtId="165" fontId="19" fillId="5" borderId="8" xfId="0" applyNumberFormat="1" applyFont="1" applyFill="1" applyBorder="1"/>
    <xf numFmtId="165" fontId="3" fillId="5" borderId="0" xfId="0" applyNumberFormat="1" applyFont="1" applyFill="1" applyBorder="1"/>
    <xf numFmtId="0" fontId="13" fillId="5" borderId="0" xfId="0" applyFont="1" applyFill="1" applyBorder="1" applyAlignment="1">
      <alignment horizontal="left"/>
    </xf>
    <xf numFmtId="3" fontId="3" fillId="5" borderId="14" xfId="0" applyNumberFormat="1" applyFont="1" applyFill="1" applyBorder="1" applyAlignment="1">
      <alignment horizontal="right"/>
    </xf>
    <xf numFmtId="3" fontId="19" fillId="5" borderId="14" xfId="0" applyNumberFormat="1" applyFont="1" applyFill="1" applyBorder="1"/>
    <xf numFmtId="3" fontId="20" fillId="5" borderId="0" xfId="0" applyNumberFormat="1" applyFont="1" applyFill="1" applyBorder="1"/>
    <xf numFmtId="3" fontId="2" fillId="5" borderId="0" xfId="0" applyNumberFormat="1" applyFont="1" applyFill="1" applyBorder="1"/>
    <xf numFmtId="165" fontId="3" fillId="5" borderId="4" xfId="0" applyNumberFormat="1" applyFont="1" applyFill="1" applyBorder="1"/>
    <xf numFmtId="0" fontId="13" fillId="5" borderId="4" xfId="0" applyFont="1" applyFill="1" applyBorder="1" applyAlignment="1">
      <alignment horizontal="left"/>
    </xf>
    <xf numFmtId="3" fontId="19" fillId="5" borderId="6" xfId="0" applyNumberFormat="1" applyFont="1" applyFill="1" applyBorder="1" applyAlignment="1">
      <alignment horizontal="right"/>
    </xf>
    <xf numFmtId="3" fontId="19" fillId="5" borderId="8" xfId="0" applyNumberFormat="1" applyFont="1" applyFill="1" applyBorder="1" applyAlignment="1">
      <alignment horizontal="right"/>
    </xf>
    <xf numFmtId="3" fontId="16" fillId="5" borderId="0" xfId="0" applyNumberFormat="1" applyFont="1" applyFill="1" applyBorder="1" applyAlignment="1">
      <alignment horizontal="left"/>
    </xf>
    <xf numFmtId="0" fontId="12" fillId="5" borderId="14" xfId="0" applyFont="1" applyFill="1" applyBorder="1"/>
    <xf numFmtId="3" fontId="10" fillId="5" borderId="18" xfId="0" applyNumberFormat="1" applyFont="1" applyFill="1" applyBorder="1"/>
    <xf numFmtId="166" fontId="3" fillId="5" borderId="0" xfId="0" applyNumberFormat="1" applyFont="1" applyFill="1" applyBorder="1" applyAlignment="1">
      <alignment horizontal="right" wrapText="1"/>
    </xf>
    <xf numFmtId="166" fontId="19" fillId="5" borderId="0" xfId="0" applyNumberFormat="1" applyFont="1" applyFill="1" applyBorder="1" applyAlignment="1">
      <alignment horizontal="right" wrapText="1"/>
    </xf>
    <xf numFmtId="185" fontId="3" fillId="5" borderId="6" xfId="0" applyNumberFormat="1" applyFont="1" applyFill="1" applyBorder="1"/>
    <xf numFmtId="185" fontId="19" fillId="5" borderId="6" xfId="0" applyNumberFormat="1" applyFont="1" applyFill="1" applyBorder="1"/>
    <xf numFmtId="185" fontId="19" fillId="5" borderId="8" xfId="0" applyNumberFormat="1" applyFont="1" applyFill="1" applyBorder="1"/>
    <xf numFmtId="185" fontId="2" fillId="5" borderId="8" xfId="0" applyNumberFormat="1" applyFont="1" applyFill="1" applyBorder="1"/>
    <xf numFmtId="185" fontId="20" fillId="5" borderId="8" xfId="0" applyNumberFormat="1" applyFont="1" applyFill="1" applyBorder="1"/>
    <xf numFmtId="1" fontId="21" fillId="5" borderId="4" xfId="0" applyNumberFormat="1" applyFont="1" applyFill="1" applyBorder="1"/>
    <xf numFmtId="3" fontId="3" fillId="5" borderId="6" xfId="0" applyNumberFormat="1" applyFont="1" applyFill="1" applyBorder="1"/>
    <xf numFmtId="3" fontId="19" fillId="5" borderId="6" xfId="0" applyNumberFormat="1" applyFont="1" applyFill="1" applyBorder="1"/>
    <xf numFmtId="183" fontId="3" fillId="5" borderId="8" xfId="0" applyNumberFormat="1" applyFont="1" applyFill="1" applyBorder="1"/>
    <xf numFmtId="184" fontId="19" fillId="5" borderId="8" xfId="0" applyNumberFormat="1" applyFont="1" applyFill="1" applyBorder="1"/>
    <xf numFmtId="0" fontId="11" fillId="0" borderId="17" xfId="0" applyFont="1" applyFill="1" applyBorder="1"/>
    <xf numFmtId="0" fontId="2" fillId="0" borderId="18" xfId="0" applyFont="1" applyFill="1" applyBorder="1"/>
    <xf numFmtId="0" fontId="3" fillId="0" borderId="18" xfId="0" applyFont="1" applyFill="1" applyBorder="1"/>
    <xf numFmtId="0" fontId="7" fillId="0" borderId="17" xfId="0" applyFont="1" applyFill="1" applyBorder="1"/>
    <xf numFmtId="0" fontId="6" fillId="0" borderId="17" xfId="0" applyFont="1" applyFill="1" applyBorder="1"/>
    <xf numFmtId="2" fontId="3" fillId="0" borderId="17" xfId="0" applyNumberFormat="1" applyFont="1" applyFill="1" applyBorder="1" applyAlignment="1">
      <alignment horizontal="right"/>
    </xf>
    <xf numFmtId="169" fontId="4" fillId="0" borderId="17" xfId="0" applyNumberFormat="1" applyFont="1" applyFill="1" applyBorder="1"/>
    <xf numFmtId="0" fontId="3" fillId="3" borderId="17" xfId="0" applyFont="1" applyFill="1" applyBorder="1"/>
    <xf numFmtId="0" fontId="2" fillId="0" borderId="17" xfId="0" applyFont="1" applyFill="1" applyBorder="1"/>
    <xf numFmtId="168" fontId="2" fillId="0" borderId="17" xfId="0" applyNumberFormat="1" applyFont="1" applyFill="1" applyBorder="1" applyAlignment="1">
      <alignment horizontal="right"/>
    </xf>
    <xf numFmtId="185" fontId="6" fillId="0" borderId="17" xfId="0" applyNumberFormat="1" applyFont="1" applyFill="1" applyBorder="1"/>
    <xf numFmtId="165" fontId="19" fillId="0" borderId="17" xfId="0" applyNumberFormat="1" applyFont="1" applyFill="1" applyBorder="1"/>
    <xf numFmtId="165" fontId="3" fillId="0" borderId="17" xfId="0" applyNumberFormat="1" applyFont="1" applyFill="1" applyBorder="1"/>
    <xf numFmtId="0" fontId="2" fillId="0" borderId="9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right"/>
    </xf>
    <xf numFmtId="14" fontId="2" fillId="5" borderId="16" xfId="0" applyNumberFormat="1" applyFont="1" applyFill="1" applyBorder="1" applyAlignment="1">
      <alignment horizontal="right"/>
    </xf>
    <xf numFmtId="168" fontId="2" fillId="4" borderId="0" xfId="0" applyNumberFormat="1" applyFont="1" applyFill="1" applyBorder="1" applyAlignment="1">
      <alignment horizontal="right"/>
    </xf>
    <xf numFmtId="14" fontId="3" fillId="0" borderId="16" xfId="0" applyNumberFormat="1" applyFont="1" applyFill="1" applyBorder="1" applyAlignment="1">
      <alignment horizontal="right"/>
    </xf>
    <xf numFmtId="14" fontId="3" fillId="0" borderId="17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CFC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1</xdr:row>
      <xdr:rowOff>22860</xdr:rowOff>
    </xdr:from>
    <xdr:to>
      <xdr:col>10</xdr:col>
      <xdr:colOff>0</xdr:colOff>
      <xdr:row>8</xdr:row>
      <xdr:rowOff>24384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" y="182880"/>
          <a:ext cx="1584960" cy="1121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291465</xdr:colOff>
      <xdr:row>1</xdr:row>
      <xdr:rowOff>0</xdr:rowOff>
    </xdr:from>
    <xdr:to>
      <xdr:col>10</xdr:col>
      <xdr:colOff>8004</xdr:colOff>
      <xdr:row>8</xdr:row>
      <xdr:rowOff>1524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7390" y="152400"/>
          <a:ext cx="1526289" cy="1068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299085</xdr:colOff>
      <xdr:row>1</xdr:row>
      <xdr:rowOff>0</xdr:rowOff>
    </xdr:from>
    <xdr:to>
      <xdr:col>12</xdr:col>
      <xdr:colOff>14056</xdr:colOff>
      <xdr:row>8</xdr:row>
      <xdr:rowOff>1524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485" y="152400"/>
          <a:ext cx="1534246" cy="1068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182880</xdr:colOff>
      <xdr:row>1</xdr:row>
      <xdr:rowOff>0</xdr:rowOff>
    </xdr:from>
    <xdr:to>
      <xdr:col>21</xdr:col>
      <xdr:colOff>3810</xdr:colOff>
      <xdr:row>8</xdr:row>
      <xdr:rowOff>1524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820" y="160020"/>
          <a:ext cx="1584960" cy="11216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356235</xdr:colOff>
      <xdr:row>1</xdr:row>
      <xdr:rowOff>0</xdr:rowOff>
    </xdr:from>
    <xdr:to>
      <xdr:col>7</xdr:col>
      <xdr:colOff>836344</xdr:colOff>
      <xdr:row>8</xdr:row>
      <xdr:rowOff>1524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685" y="152400"/>
          <a:ext cx="1546909" cy="1068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1066800</xdr:colOff>
      <xdr:row>1</xdr:row>
      <xdr:rowOff>0</xdr:rowOff>
    </xdr:from>
    <xdr:to>
      <xdr:col>12</xdr:col>
      <xdr:colOff>1544</xdr:colOff>
      <xdr:row>7</xdr:row>
      <xdr:rowOff>131064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760" y="167640"/>
          <a:ext cx="1584960" cy="11216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340536</xdr:colOff>
      <xdr:row>1</xdr:row>
      <xdr:rowOff>0</xdr:rowOff>
    </xdr:from>
    <xdr:to>
      <xdr:col>32</xdr:col>
      <xdr:colOff>12381</xdr:colOff>
      <xdr:row>8</xdr:row>
      <xdr:rowOff>1524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2036" y="152400"/>
          <a:ext cx="1538745" cy="1068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workbookViewId="0">
      <selection activeCell="M38" sqref="M38"/>
    </sheetView>
  </sheetViews>
  <sheetFormatPr baseColWidth="10" defaultColWidth="11.42578125" defaultRowHeight="12.75"/>
  <cols>
    <col min="1" max="1" width="3.7109375" style="17" customWidth="1"/>
    <col min="2" max="2" width="58.85546875" style="17" customWidth="1"/>
    <col min="3" max="4" width="1.7109375" style="17" customWidth="1"/>
    <col min="5" max="5" width="12.7109375" style="17" customWidth="1"/>
    <col min="6" max="7" width="1.7109375" style="17" customWidth="1"/>
    <col min="8" max="8" width="12.7109375" style="17" customWidth="1"/>
    <col min="9" max="9" width="1.7109375" style="17" customWidth="1"/>
    <col min="10" max="10" width="12.7109375" style="17" customWidth="1"/>
    <col min="11" max="11" width="3.7109375" style="17" customWidth="1"/>
    <col min="12" max="16384" width="11.42578125" style="17"/>
  </cols>
  <sheetData>
    <row r="1" spans="1:11" ht="12.6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6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6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6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2.6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2.6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2.6" customHeight="1">
      <c r="A7" s="73"/>
      <c r="B7" s="38"/>
      <c r="C7" s="38"/>
      <c r="D7" s="73"/>
      <c r="E7" s="73"/>
      <c r="F7" s="73"/>
      <c r="G7" s="73"/>
      <c r="H7" s="73"/>
      <c r="I7" s="73"/>
      <c r="J7" s="73"/>
      <c r="K7" s="73"/>
    </row>
    <row r="8" spans="1:11" ht="12.6" customHeight="1">
      <c r="A8" s="73"/>
      <c r="B8" s="38"/>
      <c r="C8" s="38"/>
      <c r="D8" s="73"/>
      <c r="E8" s="73"/>
      <c r="F8" s="73"/>
      <c r="G8" s="73"/>
      <c r="H8" s="73"/>
      <c r="I8" s="73"/>
      <c r="J8" s="73"/>
      <c r="K8" s="73"/>
    </row>
    <row r="9" spans="1:11" ht="12.6" customHeight="1">
      <c r="A9" s="73"/>
      <c r="B9" s="38"/>
      <c r="C9" s="38"/>
      <c r="D9" s="73"/>
      <c r="E9" s="73"/>
      <c r="F9" s="73"/>
      <c r="G9" s="73"/>
      <c r="H9" s="73"/>
      <c r="I9" s="73"/>
      <c r="J9" s="73"/>
      <c r="K9" s="73"/>
    </row>
    <row r="10" spans="1:11" ht="12.6" customHeight="1">
      <c r="A10" s="73"/>
      <c r="B10" s="38"/>
      <c r="C10" s="38"/>
      <c r="D10" s="73"/>
      <c r="E10" s="73"/>
      <c r="F10" s="73"/>
      <c r="G10" s="73"/>
      <c r="H10" s="73"/>
      <c r="I10" s="73"/>
      <c r="J10" s="73"/>
      <c r="K10" s="73"/>
    </row>
    <row r="11" spans="1:11" ht="24.6" customHeight="1">
      <c r="B11" s="214" t="s">
        <v>159</v>
      </c>
      <c r="C11" s="38"/>
      <c r="D11" s="73"/>
      <c r="E11" s="73"/>
      <c r="F11" s="73"/>
      <c r="G11" s="73"/>
      <c r="H11" s="73"/>
      <c r="I11" s="73"/>
      <c r="J11" s="73"/>
      <c r="K11" s="73"/>
    </row>
    <row r="12" spans="1:11" ht="12.75" customHeight="1">
      <c r="B12" s="214"/>
      <c r="C12" s="38"/>
      <c r="D12" s="73"/>
      <c r="E12" s="73"/>
      <c r="F12" s="73"/>
      <c r="G12" s="73"/>
      <c r="H12" s="73"/>
      <c r="I12" s="73"/>
      <c r="J12" s="73"/>
      <c r="K12" s="73"/>
    </row>
    <row r="13" spans="1:11" s="22" customFormat="1" ht="12.75" customHeight="1" thickBot="1">
      <c r="A13" s="1"/>
      <c r="B13" s="44"/>
      <c r="C13" s="44"/>
      <c r="D13" s="6"/>
      <c r="E13" s="6"/>
      <c r="F13" s="6"/>
      <c r="G13" s="6"/>
      <c r="H13" s="6"/>
      <c r="I13" s="6"/>
      <c r="J13" s="6"/>
      <c r="K13" s="1"/>
    </row>
    <row r="14" spans="1:11" s="22" customFormat="1" ht="4.5" customHeight="1">
      <c r="A14" s="1"/>
      <c r="B14" s="480"/>
      <c r="C14" s="480"/>
      <c r="D14" s="481"/>
      <c r="E14" s="481"/>
      <c r="F14" s="481"/>
      <c r="G14" s="481"/>
      <c r="H14" s="481"/>
      <c r="I14" s="481"/>
      <c r="J14" s="481"/>
      <c r="K14" s="1"/>
    </row>
    <row r="15" spans="1:11" s="22" customFormat="1" ht="12.75" customHeight="1" thickBot="1">
      <c r="A15" s="1"/>
      <c r="B15" s="6"/>
      <c r="C15" s="6"/>
      <c r="D15" s="6"/>
      <c r="E15" s="384" t="s">
        <v>231</v>
      </c>
      <c r="F15" s="230"/>
      <c r="G15" s="6"/>
      <c r="H15" s="251" t="s">
        <v>184</v>
      </c>
      <c r="I15" s="6"/>
      <c r="J15" s="64" t="s">
        <v>47</v>
      </c>
      <c r="K15" s="1"/>
    </row>
    <row r="16" spans="1:11" s="22" customFormat="1" ht="12.75" customHeight="1" thickBot="1">
      <c r="A16" s="1"/>
      <c r="B16" s="250" t="s">
        <v>202</v>
      </c>
      <c r="C16" s="6"/>
      <c r="D16" s="6"/>
      <c r="E16" s="385"/>
      <c r="F16" s="230"/>
      <c r="G16" s="6"/>
      <c r="H16" s="252"/>
      <c r="I16" s="6"/>
      <c r="J16" s="252"/>
      <c r="K16" s="1"/>
    </row>
    <row r="17" spans="1:11" s="22" customFormat="1" ht="12.75" customHeight="1">
      <c r="A17" s="1"/>
      <c r="B17" s="359" t="s">
        <v>290</v>
      </c>
      <c r="C17" s="6"/>
      <c r="D17" s="44"/>
      <c r="E17" s="386">
        <v>3683</v>
      </c>
      <c r="F17" s="231"/>
      <c r="G17" s="75"/>
      <c r="H17" s="110">
        <v>3903</v>
      </c>
      <c r="I17" s="1"/>
      <c r="J17" s="365">
        <v>6</v>
      </c>
      <c r="K17" s="1"/>
    </row>
    <row r="18" spans="1:11" s="22" customFormat="1" ht="12.75" customHeight="1">
      <c r="A18" s="1"/>
      <c r="B18" s="149" t="s">
        <v>203</v>
      </c>
      <c r="C18" s="6"/>
      <c r="D18" s="44"/>
      <c r="E18" s="387">
        <v>409</v>
      </c>
      <c r="F18" s="231"/>
      <c r="G18" s="77"/>
      <c r="H18" s="304">
        <v>443</v>
      </c>
      <c r="I18" s="1"/>
      <c r="J18" s="366">
        <v>8</v>
      </c>
      <c r="K18" s="1"/>
    </row>
    <row r="19" spans="1:11" s="22" customFormat="1" ht="12.75" customHeight="1">
      <c r="A19" s="1"/>
      <c r="B19" s="149" t="s">
        <v>204</v>
      </c>
      <c r="C19" s="6"/>
      <c r="D19" s="44"/>
      <c r="E19" s="387">
        <v>225</v>
      </c>
      <c r="F19" s="231"/>
      <c r="G19" s="77"/>
      <c r="H19" s="304">
        <v>228</v>
      </c>
      <c r="I19" s="1"/>
      <c r="J19" s="366">
        <v>1</v>
      </c>
      <c r="K19" s="1"/>
    </row>
    <row r="20" spans="1:11" s="22" customFormat="1" ht="12.75" customHeight="1">
      <c r="A20" s="1"/>
      <c r="B20" s="149"/>
      <c r="C20" s="6"/>
      <c r="D20" s="44"/>
      <c r="E20" s="388"/>
      <c r="F20" s="231"/>
      <c r="G20" s="77"/>
      <c r="H20" s="305"/>
      <c r="I20" s="1"/>
      <c r="J20" s="367"/>
      <c r="K20" s="1"/>
    </row>
    <row r="21" spans="1:11" s="22" customFormat="1" ht="12.75" customHeight="1">
      <c r="A21" s="1"/>
      <c r="B21" s="149" t="s">
        <v>206</v>
      </c>
      <c r="C21" s="6"/>
      <c r="D21" s="44"/>
      <c r="E21" s="387">
        <v>115</v>
      </c>
      <c r="F21" s="231"/>
      <c r="G21" s="77"/>
      <c r="H21" s="304">
        <v>111</v>
      </c>
      <c r="I21" s="1"/>
      <c r="J21" s="368">
        <v>4</v>
      </c>
      <c r="K21" s="1"/>
    </row>
    <row r="22" spans="1:11" s="22" customFormat="1" ht="12.75" customHeight="1">
      <c r="A22" s="1"/>
      <c r="B22" s="149" t="s">
        <v>205</v>
      </c>
      <c r="C22" s="6"/>
      <c r="D22" s="44"/>
      <c r="E22" s="387">
        <v>98</v>
      </c>
      <c r="F22" s="231"/>
      <c r="G22" s="77"/>
      <c r="H22" s="304">
        <v>94</v>
      </c>
      <c r="I22" s="1"/>
      <c r="J22" s="368">
        <v>4</v>
      </c>
      <c r="K22" s="1"/>
    </row>
    <row r="23" spans="1:11" s="22" customFormat="1" ht="12.75" customHeight="1">
      <c r="A23" s="1"/>
      <c r="B23" s="149" t="s">
        <v>151</v>
      </c>
      <c r="C23" s="6"/>
      <c r="D23" s="44"/>
      <c r="E23" s="389">
        <v>1.49</v>
      </c>
      <c r="F23" s="232"/>
      <c r="G23" s="79"/>
      <c r="H23" s="360">
        <v>1.43</v>
      </c>
      <c r="I23" s="1"/>
      <c r="J23" s="368">
        <v>4</v>
      </c>
      <c r="K23" s="1"/>
    </row>
    <row r="24" spans="1:11" s="22" customFormat="1" ht="12.75" customHeight="1">
      <c r="A24" s="1"/>
      <c r="B24" s="149" t="s">
        <v>162</v>
      </c>
      <c r="C24" s="6"/>
      <c r="D24" s="44"/>
      <c r="E24" s="389">
        <v>0.9</v>
      </c>
      <c r="F24" s="232"/>
      <c r="G24" s="79"/>
      <c r="H24" s="360">
        <v>0.9</v>
      </c>
      <c r="I24" s="1"/>
      <c r="J24" s="369">
        <v>0</v>
      </c>
      <c r="K24" s="1"/>
    </row>
    <row r="25" spans="1:11" s="22" customFormat="1" ht="12.75" customHeight="1">
      <c r="A25" s="1"/>
      <c r="B25" s="149"/>
      <c r="C25" s="6"/>
      <c r="D25" s="44"/>
      <c r="E25" s="390"/>
      <c r="F25" s="232"/>
      <c r="G25" s="79"/>
      <c r="H25" s="361"/>
      <c r="I25" s="1"/>
      <c r="J25" s="370"/>
      <c r="K25" s="1"/>
    </row>
    <row r="26" spans="1:11" s="22" customFormat="1" ht="12.75" customHeight="1">
      <c r="A26" s="1"/>
      <c r="B26" s="149" t="s">
        <v>207</v>
      </c>
      <c r="C26" s="6"/>
      <c r="D26" s="44"/>
      <c r="E26" s="387">
        <v>238</v>
      </c>
      <c r="F26" s="231"/>
      <c r="G26" s="77"/>
      <c r="H26" s="304">
        <v>331</v>
      </c>
      <c r="I26" s="1"/>
      <c r="J26" s="366">
        <v>28</v>
      </c>
      <c r="K26" s="1"/>
    </row>
    <row r="27" spans="1:11" s="22" customFormat="1" ht="12.75" customHeight="1">
      <c r="A27" s="1"/>
      <c r="B27" s="149" t="s">
        <v>152</v>
      </c>
      <c r="C27" s="6"/>
      <c r="D27" s="6"/>
      <c r="E27" s="389">
        <v>3.6</v>
      </c>
      <c r="F27" s="232"/>
      <c r="G27" s="79"/>
      <c r="H27" s="360">
        <v>5.03</v>
      </c>
      <c r="I27" s="1"/>
      <c r="J27" s="366">
        <v>28</v>
      </c>
      <c r="K27" s="1"/>
    </row>
    <row r="28" spans="1:11" s="22" customFormat="1" ht="12.75" customHeight="1">
      <c r="A28" s="1"/>
      <c r="B28" s="149"/>
      <c r="C28" s="6"/>
      <c r="D28" s="6"/>
      <c r="E28" s="388"/>
      <c r="F28" s="231"/>
      <c r="G28" s="77"/>
      <c r="H28" s="305"/>
      <c r="I28" s="1"/>
      <c r="J28" s="370"/>
      <c r="K28" s="1"/>
    </row>
    <row r="29" spans="1:11" s="22" customFormat="1" ht="12.75" customHeight="1">
      <c r="A29" s="1"/>
      <c r="B29" s="149" t="s">
        <v>216</v>
      </c>
      <c r="C29" s="6"/>
      <c r="D29" s="6"/>
      <c r="E29" s="387">
        <v>4472</v>
      </c>
      <c r="F29" s="231"/>
      <c r="G29" s="75"/>
      <c r="H29" s="304">
        <v>4152</v>
      </c>
      <c r="I29" s="1"/>
      <c r="J29" s="368">
        <v>8</v>
      </c>
      <c r="K29" s="1"/>
    </row>
    <row r="30" spans="1:11" s="22" customFormat="1" ht="12.75" customHeight="1">
      <c r="A30" s="1"/>
      <c r="B30" s="149" t="s">
        <v>217</v>
      </c>
      <c r="C30" s="6"/>
      <c r="D30" s="6"/>
      <c r="E30" s="387">
        <v>1544</v>
      </c>
      <c r="F30" s="231"/>
      <c r="G30" s="75"/>
      <c r="H30" s="304">
        <v>1550</v>
      </c>
      <c r="I30" s="1"/>
      <c r="J30" s="369">
        <v>0</v>
      </c>
      <c r="K30" s="1"/>
    </row>
    <row r="31" spans="1:11" s="22" customFormat="1" ht="12.75" customHeight="1">
      <c r="A31" s="1"/>
      <c r="B31" s="287" t="s">
        <v>223</v>
      </c>
      <c r="C31" s="80"/>
      <c r="D31" s="80"/>
      <c r="E31" s="391">
        <v>34.5</v>
      </c>
      <c r="F31" s="233"/>
      <c r="G31" s="81"/>
      <c r="H31" s="362">
        <v>37.299999999999997</v>
      </c>
      <c r="I31" s="1"/>
      <c r="J31" s="366">
        <v>8</v>
      </c>
      <c r="K31" s="1"/>
    </row>
    <row r="32" spans="1:11" s="22" customFormat="1" ht="12.75" customHeight="1">
      <c r="A32" s="1"/>
      <c r="B32" s="287" t="s">
        <v>229</v>
      </c>
      <c r="C32" s="80"/>
      <c r="D32" s="80"/>
      <c r="E32" s="387">
        <v>1345</v>
      </c>
      <c r="F32" s="231"/>
      <c r="G32" s="81"/>
      <c r="H32" s="304">
        <v>1075</v>
      </c>
      <c r="I32" s="1"/>
      <c r="J32" s="368">
        <v>25</v>
      </c>
      <c r="K32" s="1"/>
    </row>
    <row r="33" spans="1:11" s="22" customFormat="1" ht="12.75" customHeight="1">
      <c r="A33" s="1"/>
      <c r="B33" s="287"/>
      <c r="C33" s="80"/>
      <c r="D33" s="80"/>
      <c r="E33" s="392"/>
      <c r="F33" s="233"/>
      <c r="G33" s="81"/>
      <c r="H33" s="363"/>
      <c r="I33" s="1"/>
      <c r="J33" s="371"/>
      <c r="K33" s="1"/>
    </row>
    <row r="34" spans="1:11" s="22" customFormat="1" ht="12.75" customHeight="1">
      <c r="A34" s="1"/>
      <c r="B34" s="287" t="s">
        <v>208</v>
      </c>
      <c r="C34" s="80"/>
      <c r="D34" s="80"/>
      <c r="E34" s="393">
        <v>7.9</v>
      </c>
      <c r="F34" s="233"/>
      <c r="G34" s="81"/>
      <c r="H34" s="300">
        <v>8.5</v>
      </c>
      <c r="I34" s="1"/>
      <c r="J34" s="366">
        <v>7</v>
      </c>
      <c r="K34" s="1"/>
    </row>
    <row r="35" spans="1:11" s="22" customFormat="1" ht="12.75" customHeight="1">
      <c r="A35" s="1"/>
      <c r="B35" s="287" t="s">
        <v>209</v>
      </c>
      <c r="C35" s="80"/>
      <c r="D35" s="80"/>
      <c r="E35" s="393">
        <v>6.3</v>
      </c>
      <c r="F35" s="233"/>
      <c r="G35" s="81"/>
      <c r="H35" s="300">
        <v>6.3</v>
      </c>
      <c r="I35" s="1"/>
      <c r="J35" s="369">
        <v>0</v>
      </c>
      <c r="K35" s="1"/>
    </row>
    <row r="36" spans="1:11" s="21" customFormat="1" ht="12.75" customHeight="1">
      <c r="A36" s="2"/>
      <c r="B36" s="287" t="s">
        <v>210</v>
      </c>
      <c r="C36" s="80"/>
      <c r="D36" s="80"/>
      <c r="E36" s="393">
        <v>1.6</v>
      </c>
      <c r="F36" s="233"/>
      <c r="G36" s="83"/>
      <c r="H36" s="300">
        <v>2.2000000000000002</v>
      </c>
      <c r="I36" s="2"/>
      <c r="J36" s="366">
        <v>27</v>
      </c>
      <c r="K36" s="2"/>
    </row>
    <row r="37" spans="1:11" s="22" customFormat="1" ht="12.75" customHeight="1">
      <c r="A37" s="1"/>
      <c r="B37" s="287" t="s">
        <v>211</v>
      </c>
      <c r="C37" s="80"/>
      <c r="D37" s="80"/>
      <c r="E37" s="387">
        <v>2847</v>
      </c>
      <c r="F37" s="231"/>
      <c r="G37" s="75"/>
      <c r="H37" s="304">
        <v>2674</v>
      </c>
      <c r="I37" s="1"/>
      <c r="J37" s="368">
        <v>6</v>
      </c>
      <c r="K37" s="84"/>
    </row>
    <row r="38" spans="1:11" s="22" customFormat="1" ht="12.75" customHeight="1">
      <c r="A38" s="1"/>
      <c r="B38" s="287"/>
      <c r="C38" s="80"/>
      <c r="D38" s="80"/>
      <c r="E38" s="394"/>
      <c r="F38" s="234"/>
      <c r="G38" s="75"/>
      <c r="H38" s="364"/>
      <c r="I38" s="1"/>
      <c r="J38" s="373"/>
      <c r="K38" s="84"/>
    </row>
    <row r="39" spans="1:11" s="22" customFormat="1" ht="12.75" customHeight="1">
      <c r="A39" s="1"/>
      <c r="B39" s="149" t="s">
        <v>230</v>
      </c>
      <c r="C39" s="6"/>
      <c r="D39" s="6"/>
      <c r="E39" s="395">
        <v>310</v>
      </c>
      <c r="F39" s="220"/>
      <c r="G39" s="85"/>
      <c r="H39" s="149">
        <v>290</v>
      </c>
      <c r="I39" s="1"/>
      <c r="J39" s="368">
        <v>7</v>
      </c>
      <c r="K39" s="1"/>
    </row>
    <row r="40" spans="1:11" s="22" customFormat="1" ht="12.75" customHeight="1" thickBot="1">
      <c r="A40" s="1"/>
      <c r="B40" s="6"/>
      <c r="C40" s="6"/>
      <c r="D40" s="6"/>
      <c r="E40" s="396"/>
      <c r="F40" s="220"/>
      <c r="G40" s="85"/>
      <c r="H40" s="220"/>
      <c r="I40" s="1"/>
      <c r="J40" s="218"/>
      <c r="K40" s="1"/>
    </row>
    <row r="41" spans="1:11" s="22" customFormat="1" ht="12.75" customHeight="1" thickBot="1">
      <c r="A41" s="1"/>
      <c r="B41" s="250" t="s">
        <v>212</v>
      </c>
      <c r="C41" s="6"/>
      <c r="D41" s="6"/>
      <c r="E41" s="385"/>
      <c r="F41" s="230"/>
      <c r="G41" s="6"/>
      <c r="H41" s="252"/>
      <c r="I41" s="6"/>
      <c r="J41" s="252"/>
      <c r="K41" s="1"/>
    </row>
    <row r="42" spans="1:11" s="22" customFormat="1" ht="12.75" customHeight="1">
      <c r="A42" s="1"/>
      <c r="B42" s="374" t="s">
        <v>219</v>
      </c>
      <c r="C42" s="6"/>
      <c r="D42" s="6"/>
      <c r="E42" s="397">
        <v>1545</v>
      </c>
      <c r="F42" s="220"/>
      <c r="G42" s="85"/>
      <c r="H42" s="375">
        <v>1547</v>
      </c>
      <c r="I42" s="1"/>
      <c r="J42" s="377">
        <v>0</v>
      </c>
      <c r="K42" s="1"/>
    </row>
    <row r="43" spans="1:11" s="22" customFormat="1" ht="12.75" customHeight="1">
      <c r="A43" s="1"/>
      <c r="B43" s="149" t="s">
        <v>213</v>
      </c>
      <c r="C43" s="6"/>
      <c r="D43" s="6"/>
      <c r="E43" s="395">
        <v>486</v>
      </c>
      <c r="F43" s="220"/>
      <c r="G43" s="85"/>
      <c r="H43" s="149">
        <v>485</v>
      </c>
      <c r="I43" s="1"/>
      <c r="J43" s="369">
        <v>0</v>
      </c>
      <c r="K43" s="1"/>
    </row>
    <row r="44" spans="1:11" s="22" customFormat="1" ht="12.75" customHeight="1">
      <c r="A44" s="1"/>
      <c r="B44" s="149"/>
      <c r="C44" s="6"/>
      <c r="D44" s="6"/>
      <c r="E44" s="398"/>
      <c r="F44" s="220"/>
      <c r="G44" s="85"/>
      <c r="H44" s="376"/>
      <c r="I44" s="1"/>
      <c r="J44" s="378"/>
      <c r="K44" s="1"/>
    </row>
    <row r="45" spans="1:11" s="22" customFormat="1" ht="12.75" customHeight="1">
      <c r="A45" s="1"/>
      <c r="B45" s="149" t="s">
        <v>220</v>
      </c>
      <c r="C45" s="6"/>
      <c r="D45" s="6"/>
      <c r="E45" s="395">
        <v>474</v>
      </c>
      <c r="F45" s="220"/>
      <c r="G45" s="85"/>
      <c r="H45" s="149">
        <v>467</v>
      </c>
      <c r="I45" s="1"/>
      <c r="J45" s="372">
        <v>1</v>
      </c>
      <c r="K45" s="1"/>
    </row>
    <row r="46" spans="1:11" s="22" customFormat="1" ht="12.75" customHeight="1">
      <c r="A46" s="1"/>
      <c r="B46" s="149" t="s">
        <v>228</v>
      </c>
      <c r="C46" s="6"/>
      <c r="D46" s="6"/>
      <c r="E46" s="395">
        <v>63</v>
      </c>
      <c r="F46" s="220"/>
      <c r="G46" s="85"/>
      <c r="H46" s="149">
        <v>63</v>
      </c>
      <c r="I46" s="1"/>
      <c r="J46" s="369">
        <v>0</v>
      </c>
      <c r="K46" s="1"/>
    </row>
    <row r="47" spans="1:11" s="22" customFormat="1" ht="12.75" customHeight="1">
      <c r="A47" s="1"/>
      <c r="B47" s="149" t="s">
        <v>227</v>
      </c>
      <c r="C47" s="6"/>
      <c r="D47" s="6"/>
      <c r="E47" s="387">
        <v>460</v>
      </c>
      <c r="F47" s="220"/>
      <c r="G47" s="85"/>
      <c r="H47" s="304">
        <v>1011</v>
      </c>
      <c r="I47" s="1"/>
      <c r="J47" s="366">
        <v>55</v>
      </c>
      <c r="K47" s="1"/>
    </row>
    <row r="48" spans="1:11" s="22" customFormat="1" ht="12.75" customHeight="1">
      <c r="A48" s="1"/>
      <c r="B48" s="149"/>
      <c r="C48" s="6"/>
      <c r="D48" s="6"/>
      <c r="E48" s="398"/>
      <c r="F48" s="220"/>
      <c r="G48" s="85"/>
      <c r="H48" s="376"/>
      <c r="I48" s="1"/>
      <c r="J48" s="378"/>
      <c r="K48" s="1"/>
    </row>
    <row r="49" spans="1:11" s="22" customFormat="1" ht="12.75" customHeight="1">
      <c r="A49" s="1"/>
      <c r="B49" s="149" t="s">
        <v>215</v>
      </c>
      <c r="C49" s="6"/>
      <c r="D49" s="6"/>
      <c r="E49" s="387">
        <v>6113</v>
      </c>
      <c r="F49" s="220"/>
      <c r="G49" s="85"/>
      <c r="H49" s="304">
        <v>5978</v>
      </c>
      <c r="I49" s="1"/>
      <c r="J49" s="368">
        <v>2</v>
      </c>
      <c r="K49" s="1"/>
    </row>
    <row r="50" spans="1:11" s="22" customFormat="1" ht="12.75" customHeight="1">
      <c r="A50" s="1"/>
      <c r="B50" s="149" t="s">
        <v>221</v>
      </c>
      <c r="C50" s="6"/>
      <c r="D50" s="6"/>
      <c r="E50" s="387">
        <v>1756</v>
      </c>
      <c r="F50" s="220"/>
      <c r="G50" s="85"/>
      <c r="H50" s="304">
        <v>1701</v>
      </c>
      <c r="I50" s="1"/>
      <c r="J50" s="368">
        <v>3</v>
      </c>
      <c r="K50" s="1"/>
    </row>
    <row r="51" spans="1:11" s="22" customFormat="1" ht="12.75" customHeight="1">
      <c r="A51" s="1"/>
      <c r="B51" s="149" t="s">
        <v>222</v>
      </c>
      <c r="C51" s="6"/>
      <c r="D51" s="6"/>
      <c r="E51" s="387">
        <v>4357</v>
      </c>
      <c r="F51" s="220"/>
      <c r="G51" s="85"/>
      <c r="H51" s="304">
        <v>4277</v>
      </c>
      <c r="I51" s="1"/>
      <c r="J51" s="368">
        <v>2</v>
      </c>
      <c r="K51" s="1"/>
    </row>
    <row r="52" spans="1:11" s="22" customFormat="1" ht="12.75" customHeight="1">
      <c r="A52" s="1"/>
      <c r="B52" s="149" t="s">
        <v>224</v>
      </c>
      <c r="C52" s="6"/>
      <c r="D52" s="6"/>
      <c r="E52" s="399">
        <v>15</v>
      </c>
      <c r="F52" s="35"/>
      <c r="G52" s="77"/>
      <c r="H52" s="225">
        <v>14</v>
      </c>
      <c r="I52" s="1"/>
      <c r="J52" s="368">
        <v>7</v>
      </c>
      <c r="K52" s="1"/>
    </row>
    <row r="53" spans="1:11" ht="12.75" customHeight="1">
      <c r="A53" s="73"/>
      <c r="B53" s="86"/>
      <c r="C53" s="86"/>
      <c r="D53" s="73"/>
      <c r="E53" s="73"/>
      <c r="F53" s="73"/>
      <c r="G53" s="73"/>
      <c r="H53" s="73"/>
      <c r="I53" s="73"/>
      <c r="J53" s="73"/>
      <c r="K53" s="73"/>
    </row>
    <row r="54" spans="1:11" s="18" customFormat="1" ht="12.75" customHeight="1">
      <c r="A54" s="60"/>
      <c r="B54" s="86" t="s">
        <v>214</v>
      </c>
      <c r="C54" s="86"/>
      <c r="D54" s="60"/>
      <c r="E54" s="60"/>
      <c r="F54" s="60"/>
      <c r="G54" s="60"/>
      <c r="H54" s="60"/>
      <c r="I54" s="60"/>
      <c r="J54" s="60"/>
      <c r="K54" s="60"/>
    </row>
    <row r="55" spans="1:11" s="18" customFormat="1" ht="12.75" customHeight="1">
      <c r="A55" s="60"/>
      <c r="B55" s="86" t="s">
        <v>177</v>
      </c>
      <c r="C55" s="86"/>
      <c r="D55" s="60"/>
      <c r="E55" s="60"/>
      <c r="F55" s="60"/>
      <c r="G55" s="60"/>
      <c r="H55" s="60"/>
      <c r="I55" s="60"/>
      <c r="J55" s="60"/>
      <c r="K55" s="60"/>
    </row>
    <row r="56" spans="1:11" s="18" customFormat="1" ht="12.75" customHeight="1">
      <c r="A56" s="60"/>
      <c r="B56" s="60" t="s">
        <v>172</v>
      </c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3.5" thickBot="1">
      <c r="A57" s="73"/>
      <c r="B57" s="482"/>
      <c r="C57" s="482"/>
      <c r="D57" s="482"/>
      <c r="E57" s="483"/>
      <c r="F57" s="483"/>
      <c r="G57" s="483"/>
      <c r="H57" s="483"/>
      <c r="I57" s="483"/>
      <c r="J57" s="483"/>
      <c r="K57" s="73"/>
    </row>
    <row r="60" spans="1:11">
      <c r="B60" s="19"/>
      <c r="C60" s="19"/>
      <c r="D60" s="18"/>
    </row>
    <row r="61" spans="1:11">
      <c r="D61" s="18"/>
    </row>
    <row r="62" spans="1:11">
      <c r="B62" s="19"/>
      <c r="C62" s="19"/>
      <c r="D62" s="18"/>
    </row>
    <row r="64" spans="1:11">
      <c r="B64" s="20"/>
      <c r="C64" s="20"/>
      <c r="D64" s="18"/>
    </row>
  </sheetData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5"/>
  <sheetViews>
    <sheetView showGridLines="0" zoomScaleNormal="100" workbookViewId="0">
      <selection activeCell="N40" sqref="N40"/>
    </sheetView>
  </sheetViews>
  <sheetFormatPr baseColWidth="10" defaultColWidth="11.42578125" defaultRowHeight="12"/>
  <cols>
    <col min="1" max="1" width="3.7109375" style="1" customWidth="1"/>
    <col min="2" max="2" width="59.140625" style="1" customWidth="1"/>
    <col min="3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3.7109375" style="1" customWidth="1"/>
    <col min="12" max="16384" width="11.42578125" style="1"/>
  </cols>
  <sheetData>
    <row r="1" spans="2:10" ht="12.6" customHeight="1"/>
    <row r="2" spans="2:10" ht="12.6" customHeight="1"/>
    <row r="3" spans="2:10" ht="12.6" customHeight="1"/>
    <row r="4" spans="2:10" ht="12.6" customHeight="1"/>
    <row r="5" spans="2:10" ht="12.6" customHeight="1"/>
    <row r="6" spans="2:10" ht="12.6" customHeight="1"/>
    <row r="7" spans="2:10" ht="12.6" customHeight="1">
      <c r="C7" s="38"/>
    </row>
    <row r="8" spans="2:10" ht="12.6" customHeight="1">
      <c r="B8" s="2"/>
      <c r="C8" s="2"/>
    </row>
    <row r="9" spans="2:10" ht="12.6" customHeight="1">
      <c r="B9" s="2"/>
      <c r="C9" s="2"/>
    </row>
    <row r="10" spans="2:10" ht="12.6" customHeight="1">
      <c r="C10" s="2"/>
    </row>
    <row r="11" spans="2:10" ht="24.6" customHeight="1">
      <c r="B11" s="215" t="s">
        <v>160</v>
      </c>
      <c r="C11" s="2"/>
    </row>
    <row r="12" spans="2:10" ht="12.75" customHeight="1">
      <c r="B12" s="2"/>
      <c r="C12" s="2"/>
    </row>
    <row r="13" spans="2:10" ht="12.75" customHeight="1" thickBot="1"/>
    <row r="14" spans="2:10" ht="12.75" customHeight="1" thickBot="1">
      <c r="B14" s="253" t="s">
        <v>153</v>
      </c>
      <c r="C14" s="254"/>
      <c r="D14" s="254"/>
      <c r="E14" s="254"/>
      <c r="F14" s="254"/>
      <c r="G14" s="254"/>
      <c r="H14" s="254"/>
      <c r="I14" s="254"/>
      <c r="J14" s="254"/>
    </row>
    <row r="15" spans="2:10" ht="5.45" customHeight="1">
      <c r="C15" s="39"/>
      <c r="D15" s="6"/>
      <c r="E15" s="6"/>
      <c r="F15" s="6"/>
      <c r="G15" s="6"/>
      <c r="H15" s="6"/>
      <c r="I15" s="6"/>
      <c r="J15" s="6"/>
    </row>
    <row r="16" spans="2:10" ht="12.75" customHeight="1">
      <c r="C16" s="39"/>
      <c r="D16" s="6"/>
      <c r="E16" s="408" t="s">
        <v>298</v>
      </c>
      <c r="F16" s="6"/>
      <c r="G16" s="6"/>
      <c r="H16" s="74" t="s">
        <v>301</v>
      </c>
      <c r="I16" s="6"/>
      <c r="J16" s="74" t="s">
        <v>3</v>
      </c>
    </row>
    <row r="17" spans="2:10" ht="12.75" customHeight="1" thickBot="1">
      <c r="B17" s="255" t="s">
        <v>154</v>
      </c>
      <c r="C17" s="40"/>
      <c r="D17" s="6"/>
      <c r="E17" s="400" t="s">
        <v>297</v>
      </c>
      <c r="F17" s="101"/>
      <c r="G17" s="6"/>
      <c r="H17" s="256" t="s">
        <v>300</v>
      </c>
      <c r="I17" s="6"/>
      <c r="J17" s="276"/>
    </row>
    <row r="18" spans="2:10" ht="12.75" customHeight="1">
      <c r="B18" s="6" t="s">
        <v>232</v>
      </c>
      <c r="C18" s="6"/>
      <c r="D18" s="6"/>
      <c r="E18" s="401">
        <v>3820091</v>
      </c>
      <c r="F18" s="35"/>
      <c r="G18" s="41"/>
      <c r="H18" s="54">
        <v>4098376</v>
      </c>
      <c r="I18" s="41"/>
      <c r="J18" s="6"/>
    </row>
    <row r="19" spans="2:10" ht="12.75" customHeight="1">
      <c r="B19" s="149" t="s">
        <v>109</v>
      </c>
      <c r="C19" s="6"/>
      <c r="D19" s="6"/>
      <c r="E19" s="399">
        <v>160349</v>
      </c>
      <c r="F19" s="35"/>
      <c r="G19" s="43"/>
      <c r="H19" s="225">
        <v>166911</v>
      </c>
      <c r="I19" s="43"/>
      <c r="J19" s="349"/>
    </row>
    <row r="20" spans="2:10" ht="12.75" customHeight="1">
      <c r="B20" s="197" t="s">
        <v>5</v>
      </c>
      <c r="C20" s="44"/>
      <c r="D20" s="6"/>
      <c r="E20" s="402">
        <f>+E18-E19</f>
        <v>3659742</v>
      </c>
      <c r="F20" s="37"/>
      <c r="G20" s="45"/>
      <c r="H20" s="347">
        <f>+H18-H19</f>
        <v>3931465</v>
      </c>
      <c r="I20" s="45"/>
      <c r="J20" s="349">
        <v>1</v>
      </c>
    </row>
    <row r="21" spans="2:10" ht="12.75" customHeight="1">
      <c r="B21" s="149" t="s">
        <v>108</v>
      </c>
      <c r="C21" s="6"/>
      <c r="D21" s="6"/>
      <c r="E21" s="403">
        <v>18067</v>
      </c>
      <c r="F21" s="36"/>
      <c r="G21" s="46"/>
      <c r="H21" s="337">
        <v>-30930</v>
      </c>
      <c r="I21" s="41"/>
      <c r="J21" s="349">
        <v>2</v>
      </c>
    </row>
    <row r="22" spans="2:10" ht="12.75" customHeight="1">
      <c r="B22" s="149" t="s">
        <v>107</v>
      </c>
      <c r="C22" s="6"/>
      <c r="D22" s="6"/>
      <c r="E22" s="399">
        <v>20987</v>
      </c>
      <c r="F22" s="35"/>
      <c r="G22" s="41"/>
      <c r="H22" s="225">
        <v>19076</v>
      </c>
      <c r="I22" s="41"/>
      <c r="J22" s="349">
        <v>3</v>
      </c>
    </row>
    <row r="23" spans="2:10" ht="12.75" customHeight="1">
      <c r="B23" s="149" t="s">
        <v>233</v>
      </c>
      <c r="C23" s="6"/>
      <c r="D23" s="6"/>
      <c r="E23" s="399">
        <v>327067</v>
      </c>
      <c r="F23" s="35"/>
      <c r="G23" s="41"/>
      <c r="H23" s="225">
        <v>476914</v>
      </c>
      <c r="I23" s="41"/>
      <c r="J23" s="349">
        <v>4</v>
      </c>
    </row>
    <row r="24" spans="2:10" ht="12.75" customHeight="1">
      <c r="B24" s="149" t="s">
        <v>294</v>
      </c>
      <c r="C24" s="6"/>
      <c r="D24" s="6"/>
      <c r="E24" s="399">
        <v>2800954</v>
      </c>
      <c r="F24" s="35"/>
      <c r="G24" s="41"/>
      <c r="H24" s="225">
        <v>3041979</v>
      </c>
      <c r="I24" s="41"/>
      <c r="J24" s="349">
        <v>5</v>
      </c>
    </row>
    <row r="25" spans="2:10" ht="12.75" customHeight="1">
      <c r="B25" s="149" t="s">
        <v>106</v>
      </c>
      <c r="C25" s="6"/>
      <c r="D25" s="6"/>
      <c r="E25" s="399">
        <v>438229</v>
      </c>
      <c r="F25" s="35"/>
      <c r="G25" s="41"/>
      <c r="H25" s="225">
        <v>422744</v>
      </c>
      <c r="I25" s="41"/>
      <c r="J25" s="349">
        <v>6</v>
      </c>
    </row>
    <row r="26" spans="2:10" ht="12.75" customHeight="1">
      <c r="B26" s="149" t="s">
        <v>234</v>
      </c>
      <c r="C26" s="6"/>
      <c r="D26" s="6"/>
      <c r="E26" s="399">
        <v>454720</v>
      </c>
      <c r="F26" s="35"/>
      <c r="G26" s="41"/>
      <c r="H26" s="225">
        <v>458270</v>
      </c>
      <c r="I26" s="41"/>
      <c r="J26" s="349">
        <v>7</v>
      </c>
    </row>
    <row r="27" spans="2:10" ht="12.75" customHeight="1">
      <c r="B27" s="149" t="s">
        <v>235</v>
      </c>
      <c r="C27" s="6"/>
      <c r="D27" s="6"/>
      <c r="E27" s="399">
        <v>6582</v>
      </c>
      <c r="F27" s="35"/>
      <c r="G27" s="41"/>
      <c r="H27" s="225">
        <v>4196</v>
      </c>
      <c r="I27" s="41"/>
      <c r="J27" s="349"/>
    </row>
    <row r="28" spans="2:10" ht="12.75" customHeight="1">
      <c r="B28" s="149" t="s">
        <v>105</v>
      </c>
      <c r="C28" s="6"/>
      <c r="D28" s="6"/>
      <c r="E28" s="403">
        <v>25332</v>
      </c>
      <c r="F28" s="35"/>
      <c r="G28" s="41"/>
      <c r="H28" s="337">
        <v>-110</v>
      </c>
      <c r="I28" s="41"/>
      <c r="J28" s="349">
        <v>8</v>
      </c>
    </row>
    <row r="29" spans="2:10" ht="12.75" customHeight="1">
      <c r="B29" s="149" t="s">
        <v>104</v>
      </c>
      <c r="C29" s="6"/>
      <c r="D29" s="6"/>
      <c r="E29" s="403">
        <v>-1732</v>
      </c>
      <c r="F29" s="35"/>
      <c r="G29" s="43"/>
      <c r="H29" s="225">
        <v>1133</v>
      </c>
      <c r="I29" s="43"/>
      <c r="J29" s="349">
        <v>8</v>
      </c>
    </row>
    <row r="30" spans="2:10" ht="12.75" customHeight="1">
      <c r="B30" s="149" t="s">
        <v>163</v>
      </c>
      <c r="C30" s="6"/>
      <c r="D30" s="6"/>
      <c r="E30" s="403" t="s">
        <v>60</v>
      </c>
      <c r="F30" s="35"/>
      <c r="G30" s="43"/>
      <c r="H30" s="337">
        <v>821</v>
      </c>
      <c r="I30" s="43"/>
      <c r="J30" s="349"/>
    </row>
    <row r="31" spans="2:10" ht="12.75" customHeight="1">
      <c r="B31" s="197" t="s">
        <v>80</v>
      </c>
      <c r="C31" s="44"/>
      <c r="D31" s="44"/>
      <c r="E31" s="402">
        <f>SUM(E20+E21+E22+E23-E24-E25-E26-E27+E28+E29)</f>
        <v>348978</v>
      </c>
      <c r="F31" s="37"/>
      <c r="G31" s="45"/>
      <c r="H31" s="347">
        <f>SUM(H20+H21+H22+H23-H24-H25-H26-H27+H28+H29+H30)</f>
        <v>471180</v>
      </c>
      <c r="I31" s="45"/>
      <c r="J31" s="349"/>
    </row>
    <row r="32" spans="2:10" ht="12.75" customHeight="1">
      <c r="B32" s="149" t="s">
        <v>25</v>
      </c>
      <c r="C32" s="6"/>
      <c r="D32" s="6"/>
      <c r="E32" s="399">
        <v>183493</v>
      </c>
      <c r="F32" s="35"/>
      <c r="G32" s="43"/>
      <c r="H32" s="225">
        <v>180680</v>
      </c>
      <c r="I32" s="43"/>
      <c r="J32" s="349">
        <v>9</v>
      </c>
    </row>
    <row r="33" spans="2:12" ht="12.75" customHeight="1">
      <c r="B33" s="197" t="s">
        <v>225</v>
      </c>
      <c r="C33" s="6"/>
      <c r="D33" s="6"/>
      <c r="E33" s="402">
        <f>E31-E32</f>
        <v>165485</v>
      </c>
      <c r="F33" s="35"/>
      <c r="G33" s="43"/>
      <c r="H33" s="347">
        <f>H31-H32</f>
        <v>290500</v>
      </c>
      <c r="I33" s="43"/>
      <c r="J33" s="349"/>
    </row>
    <row r="34" spans="2:12" ht="12.75" customHeight="1">
      <c r="B34" s="149" t="s">
        <v>226</v>
      </c>
      <c r="C34" s="6"/>
      <c r="D34" s="6"/>
      <c r="E34" s="399" t="s">
        <v>60</v>
      </c>
      <c r="F34" s="35"/>
      <c r="G34" s="43"/>
      <c r="H34" s="225">
        <v>33706</v>
      </c>
      <c r="I34" s="43"/>
      <c r="J34" s="349"/>
    </row>
    <row r="35" spans="2:12" ht="12.75" customHeight="1">
      <c r="B35" s="197" t="s">
        <v>56</v>
      </c>
      <c r="C35" s="44"/>
      <c r="D35" s="44"/>
      <c r="E35" s="402">
        <f>E33</f>
        <v>165485</v>
      </c>
      <c r="F35" s="37"/>
      <c r="G35" s="45"/>
      <c r="H35" s="347">
        <f>H33-H34</f>
        <v>256794</v>
      </c>
      <c r="I35" s="45"/>
      <c r="J35" s="349"/>
    </row>
    <row r="36" spans="2:12" ht="12.75" customHeight="1">
      <c r="B36" s="346" t="s">
        <v>236</v>
      </c>
      <c r="C36" s="50"/>
      <c r="D36" s="50"/>
      <c r="E36" s="403">
        <v>-56100</v>
      </c>
      <c r="F36" s="36"/>
      <c r="G36" s="51"/>
      <c r="H36" s="337">
        <v>31591</v>
      </c>
      <c r="I36" s="41"/>
      <c r="J36" s="349"/>
      <c r="K36" s="3"/>
    </row>
    <row r="37" spans="2:12" ht="12.75" customHeight="1">
      <c r="B37" s="346" t="s">
        <v>237</v>
      </c>
      <c r="C37" s="50"/>
      <c r="D37" s="50"/>
      <c r="E37" s="399">
        <v>221585</v>
      </c>
      <c r="F37" s="35"/>
      <c r="G37" s="41"/>
      <c r="H37" s="225">
        <v>225203</v>
      </c>
      <c r="I37" s="41"/>
      <c r="J37" s="349"/>
    </row>
    <row r="38" spans="2:12" ht="12.75" customHeight="1">
      <c r="B38" s="149" t="s">
        <v>238</v>
      </c>
      <c r="C38" s="6"/>
      <c r="D38" s="6"/>
      <c r="E38" s="399">
        <v>21510</v>
      </c>
      <c r="F38" s="35"/>
      <c r="G38" s="41"/>
      <c r="H38" s="225">
        <v>12159</v>
      </c>
      <c r="I38" s="41"/>
      <c r="J38" s="349">
        <v>10</v>
      </c>
      <c r="K38" s="3"/>
      <c r="L38" s="3"/>
    </row>
    <row r="39" spans="2:12" ht="12.75" customHeight="1">
      <c r="B39" s="149" t="s">
        <v>239</v>
      </c>
      <c r="C39" s="6"/>
      <c r="D39" s="6"/>
      <c r="E39" s="399">
        <v>74581</v>
      </c>
      <c r="F39" s="35"/>
      <c r="G39" s="43"/>
      <c r="H39" s="225">
        <v>58970</v>
      </c>
      <c r="I39" s="43"/>
      <c r="J39" s="349">
        <v>11</v>
      </c>
      <c r="L39" s="3"/>
    </row>
    <row r="40" spans="2:12" ht="12.75" customHeight="1">
      <c r="B40" s="197" t="s">
        <v>26</v>
      </c>
      <c r="C40" s="44"/>
      <c r="D40" s="44"/>
      <c r="E40" s="402">
        <f>SUM(E35+E38-E39)</f>
        <v>112414</v>
      </c>
      <c r="F40" s="37"/>
      <c r="G40" s="45"/>
      <c r="H40" s="347">
        <f>SUM(H35+H38-H39)</f>
        <v>209983</v>
      </c>
      <c r="I40" s="45"/>
      <c r="J40" s="349"/>
    </row>
    <row r="41" spans="2:12" ht="12.75" customHeight="1">
      <c r="B41" s="149" t="s">
        <v>240</v>
      </c>
      <c r="C41" s="6"/>
      <c r="D41" s="6"/>
      <c r="E41" s="399">
        <v>36155</v>
      </c>
      <c r="F41" s="35"/>
      <c r="G41" s="5"/>
      <c r="H41" s="225">
        <v>77375</v>
      </c>
      <c r="I41" s="43"/>
      <c r="J41" s="349">
        <v>12</v>
      </c>
    </row>
    <row r="42" spans="2:12" ht="12.75" customHeight="1">
      <c r="B42" s="197" t="s">
        <v>55</v>
      </c>
      <c r="C42" s="44"/>
      <c r="D42" s="44"/>
      <c r="E42" s="402">
        <f>E40-E41</f>
        <v>76259</v>
      </c>
      <c r="F42" s="37"/>
      <c r="G42" s="45"/>
      <c r="H42" s="347">
        <f>H40-H41</f>
        <v>132608</v>
      </c>
      <c r="I42" s="45"/>
      <c r="J42" s="349"/>
    </row>
    <row r="43" spans="2:12" ht="12.75" customHeight="1" thickBot="1">
      <c r="B43" s="312" t="s">
        <v>295</v>
      </c>
      <c r="C43" s="52"/>
      <c r="D43" s="6"/>
      <c r="E43" s="401">
        <v>30276</v>
      </c>
      <c r="F43" s="35"/>
      <c r="G43" s="43"/>
      <c r="H43" s="54">
        <v>2507</v>
      </c>
      <c r="I43" s="43"/>
      <c r="J43" s="349"/>
    </row>
    <row r="44" spans="2:12" ht="12.75" customHeight="1">
      <c r="B44" s="493" t="s">
        <v>62</v>
      </c>
      <c r="C44" s="53"/>
      <c r="D44" s="6"/>
      <c r="E44" s="404"/>
      <c r="F44" s="35"/>
      <c r="G44" s="43"/>
      <c r="H44" s="274"/>
      <c r="I44" s="43"/>
      <c r="J44" s="349"/>
    </row>
    <row r="45" spans="2:12" ht="12.75" customHeight="1" thickBot="1">
      <c r="B45" s="492" t="s">
        <v>63</v>
      </c>
      <c r="C45" s="55"/>
      <c r="D45" s="244"/>
      <c r="E45" s="405">
        <f>SUM(E42-E43)</f>
        <v>45983</v>
      </c>
      <c r="F45" s="37"/>
      <c r="G45" s="43"/>
      <c r="H45" s="273">
        <f>SUM(H42-H43)</f>
        <v>130101</v>
      </c>
      <c r="I45" s="56"/>
      <c r="J45" s="350">
        <v>13</v>
      </c>
    </row>
    <row r="46" spans="2:12" ht="12.75" customHeight="1">
      <c r="B46" s="197" t="s">
        <v>164</v>
      </c>
      <c r="C46" s="44"/>
      <c r="D46" s="44"/>
      <c r="E46" s="406">
        <v>0.7</v>
      </c>
      <c r="F46" s="245"/>
      <c r="G46" s="57"/>
      <c r="H46" s="348">
        <v>1.97</v>
      </c>
      <c r="I46" s="57"/>
      <c r="J46" s="349"/>
    </row>
    <row r="47" spans="2:12" ht="12.75" customHeight="1">
      <c r="I47" s="58"/>
      <c r="J47" s="59"/>
    </row>
    <row r="48" spans="2:12" ht="12.75" customHeight="1">
      <c r="B48" s="60" t="s">
        <v>241</v>
      </c>
      <c r="C48" s="60"/>
      <c r="I48" s="58"/>
      <c r="J48" s="59"/>
    </row>
    <row r="49" spans="2:10" ht="12.75" customHeight="1">
      <c r="B49" s="60" t="s">
        <v>242</v>
      </c>
      <c r="I49" s="58"/>
      <c r="J49" s="59"/>
    </row>
    <row r="50" spans="2:10" ht="12.75" customHeight="1">
      <c r="B50" s="60" t="s">
        <v>243</v>
      </c>
      <c r="I50" s="58"/>
      <c r="J50" s="59"/>
    </row>
    <row r="51" spans="2:10" ht="12.75" customHeight="1" thickBot="1">
      <c r="B51" s="275"/>
      <c r="C51" s="275"/>
      <c r="D51" s="275"/>
      <c r="E51" s="275"/>
      <c r="F51" s="275"/>
      <c r="G51" s="275"/>
      <c r="H51" s="275"/>
      <c r="I51" s="484"/>
      <c r="J51" s="276"/>
    </row>
    <row r="52" spans="2:10" ht="12.75" customHeight="1">
      <c r="I52" s="58"/>
      <c r="J52" s="59"/>
    </row>
    <row r="53" spans="2:10" ht="12.75" customHeight="1">
      <c r="E53" s="61"/>
      <c r="F53" s="61"/>
      <c r="G53" s="61"/>
      <c r="H53" s="59"/>
      <c r="I53" s="59"/>
      <c r="J53" s="59"/>
    </row>
    <row r="54" spans="2:10" ht="24.6" customHeight="1">
      <c r="B54" s="215" t="s">
        <v>77</v>
      </c>
      <c r="C54" s="38"/>
    </row>
    <row r="55" spans="2:10" ht="12.75" customHeight="1"/>
    <row r="56" spans="2:10" ht="12.6" customHeight="1" thickBot="1">
      <c r="E56" s="57"/>
      <c r="F56" s="57"/>
      <c r="G56" s="57"/>
      <c r="H56" s="58"/>
      <c r="I56" s="58"/>
      <c r="J56" s="59"/>
    </row>
    <row r="57" spans="2:10" ht="12.75" customHeight="1" thickBot="1">
      <c r="B57" s="253" t="s">
        <v>155</v>
      </c>
      <c r="C57" s="253"/>
      <c r="D57" s="254"/>
      <c r="E57" s="351"/>
      <c r="F57" s="351"/>
      <c r="G57" s="351"/>
      <c r="H57" s="352"/>
      <c r="I57" s="63"/>
      <c r="J57" s="74"/>
    </row>
    <row r="58" spans="2:10" ht="5.45" customHeight="1">
      <c r="B58" s="39"/>
      <c r="C58" s="39"/>
      <c r="D58" s="6"/>
      <c r="E58" s="62"/>
      <c r="F58" s="62"/>
      <c r="G58" s="62"/>
      <c r="H58" s="63"/>
      <c r="I58" s="63"/>
      <c r="J58" s="74"/>
    </row>
    <row r="59" spans="2:10" ht="12.75" customHeight="1">
      <c r="B59" s="39"/>
      <c r="C59" s="39"/>
      <c r="D59" s="6"/>
      <c r="E59" s="494" t="s">
        <v>298</v>
      </c>
      <c r="F59" s="62"/>
      <c r="G59" s="62"/>
      <c r="H59" s="63" t="s">
        <v>302</v>
      </c>
      <c r="I59" s="63"/>
      <c r="J59" s="74"/>
    </row>
    <row r="60" spans="2:10" ht="12.75" customHeight="1" thickBot="1">
      <c r="B60" s="353" t="s">
        <v>154</v>
      </c>
      <c r="C60" s="40"/>
      <c r="D60" s="6"/>
      <c r="E60" s="357" t="s">
        <v>297</v>
      </c>
      <c r="F60" s="101"/>
      <c r="G60" s="62"/>
      <c r="H60" s="498">
        <v>43373</v>
      </c>
      <c r="I60" s="63"/>
      <c r="J60" s="74"/>
    </row>
    <row r="61" spans="2:10" ht="12.75" customHeight="1">
      <c r="B61" s="65" t="s">
        <v>245</v>
      </c>
      <c r="C61" s="65"/>
      <c r="D61" s="65"/>
      <c r="E61" s="246">
        <v>76259</v>
      </c>
      <c r="F61" s="235"/>
      <c r="G61" s="66"/>
      <c r="H61" s="70">
        <v>132608</v>
      </c>
      <c r="I61" s="45"/>
    </row>
    <row r="62" spans="2:10" ht="12.75" customHeight="1">
      <c r="B62" s="149" t="s">
        <v>8</v>
      </c>
      <c r="C62" s="6"/>
      <c r="D62" s="6"/>
      <c r="E62" s="236">
        <v>-47226</v>
      </c>
      <c r="F62" s="36"/>
      <c r="G62" s="51"/>
      <c r="H62" s="337">
        <v>24195</v>
      </c>
      <c r="I62" s="41"/>
    </row>
    <row r="63" spans="2:10" ht="12.75" customHeight="1">
      <c r="B63" s="149" t="s">
        <v>246</v>
      </c>
      <c r="C63" s="6"/>
      <c r="D63" s="6"/>
      <c r="E63" s="236">
        <v>248</v>
      </c>
      <c r="F63" s="36"/>
      <c r="G63" s="51"/>
      <c r="H63" s="337">
        <v>-195</v>
      </c>
      <c r="I63" s="41"/>
    </row>
    <row r="64" spans="2:10" ht="12.75" customHeight="1">
      <c r="B64" s="354" t="s">
        <v>9</v>
      </c>
      <c r="C64" s="68"/>
      <c r="D64" s="68"/>
      <c r="E64" s="236">
        <v>3888</v>
      </c>
      <c r="F64" s="36"/>
      <c r="G64" s="69"/>
      <c r="H64" s="337">
        <v>1376</v>
      </c>
      <c r="I64" s="43"/>
    </row>
    <row r="65" spans="2:10" ht="12.75" customHeight="1">
      <c r="B65" s="354" t="s">
        <v>81</v>
      </c>
      <c r="C65" s="68"/>
      <c r="D65" s="68"/>
      <c r="E65" s="236">
        <v>364</v>
      </c>
      <c r="F65" s="36"/>
      <c r="G65" s="69"/>
      <c r="H65" s="337">
        <v>166</v>
      </c>
      <c r="I65" s="43"/>
    </row>
    <row r="66" spans="2:10" ht="12.75" customHeight="1">
      <c r="B66" s="355" t="s">
        <v>71</v>
      </c>
      <c r="C66" s="65"/>
      <c r="D66" s="65"/>
      <c r="E66" s="237">
        <f>SUM(E62:E65)</f>
        <v>-42726</v>
      </c>
      <c r="F66" s="235"/>
      <c r="G66" s="70"/>
      <c r="H66" s="338">
        <f>SUM(H62:H65)</f>
        <v>25542</v>
      </c>
      <c r="I66" s="5"/>
    </row>
    <row r="67" spans="2:10" ht="12.75" customHeight="1">
      <c r="B67" s="354" t="s">
        <v>102</v>
      </c>
      <c r="C67" s="68"/>
      <c r="D67" s="65"/>
      <c r="E67" s="236">
        <v>-17591</v>
      </c>
      <c r="F67" s="36"/>
      <c r="G67" s="70"/>
      <c r="H67" s="337">
        <v>893</v>
      </c>
      <c r="I67" s="5"/>
    </row>
    <row r="68" spans="2:10" ht="12.75" customHeight="1">
      <c r="B68" s="354" t="s">
        <v>103</v>
      </c>
      <c r="C68" s="68"/>
      <c r="D68" s="65"/>
      <c r="E68" s="238">
        <v>-1353</v>
      </c>
      <c r="F68" s="36"/>
      <c r="G68" s="51"/>
      <c r="H68" s="358">
        <v>14370</v>
      </c>
      <c r="I68" s="5"/>
    </row>
    <row r="69" spans="2:10" ht="12.75" customHeight="1">
      <c r="B69" s="355" t="s">
        <v>72</v>
      </c>
      <c r="C69" s="65"/>
      <c r="D69" s="65"/>
      <c r="E69" s="239">
        <f>+E67+E68</f>
        <v>-18944</v>
      </c>
      <c r="F69" s="235"/>
      <c r="G69" s="66"/>
      <c r="H69" s="338">
        <f>+H67+H68</f>
        <v>15263</v>
      </c>
      <c r="I69" s="5"/>
    </row>
    <row r="70" spans="2:10" ht="12.75" customHeight="1">
      <c r="B70" s="356" t="s">
        <v>4</v>
      </c>
      <c r="C70" s="71"/>
      <c r="D70" s="71"/>
      <c r="E70" s="239">
        <f>E61+E66+E69</f>
        <v>14589</v>
      </c>
      <c r="F70" s="235"/>
      <c r="G70" s="70"/>
      <c r="H70" s="338">
        <f>H61+H66+H69</f>
        <v>173413</v>
      </c>
      <c r="I70" s="5"/>
    </row>
    <row r="71" spans="2:10" ht="12.75" customHeight="1" thickBot="1">
      <c r="B71" s="354" t="s">
        <v>94</v>
      </c>
      <c r="C71" s="68"/>
      <c r="D71" s="68"/>
      <c r="E71" s="241">
        <v>18988</v>
      </c>
      <c r="F71" s="36"/>
      <c r="G71" s="69"/>
      <c r="H71" s="69">
        <v>7369</v>
      </c>
      <c r="I71" s="43"/>
    </row>
    <row r="72" spans="2:10" ht="12.75" customHeight="1" thickBot="1">
      <c r="B72" s="355" t="s">
        <v>1</v>
      </c>
      <c r="C72" s="65"/>
      <c r="D72" s="65"/>
      <c r="E72" s="242">
        <f>E70-E71</f>
        <v>-4399</v>
      </c>
      <c r="F72" s="235"/>
      <c r="G72" s="70"/>
      <c r="H72" s="243">
        <f>H70-H71</f>
        <v>166044</v>
      </c>
      <c r="I72" s="45"/>
    </row>
    <row r="73" spans="2:10" ht="12.75" customHeight="1">
      <c r="E73" s="57"/>
      <c r="F73" s="57"/>
      <c r="G73" s="57"/>
      <c r="H73" s="58"/>
      <c r="I73" s="58"/>
      <c r="J73" s="59"/>
    </row>
    <row r="74" spans="2:10" ht="12.75" customHeight="1">
      <c r="B74" s="60" t="s">
        <v>244</v>
      </c>
      <c r="C74" s="60"/>
      <c r="E74" s="72"/>
      <c r="F74" s="72"/>
      <c r="G74" s="72"/>
      <c r="H74" s="72"/>
      <c r="I74" s="72"/>
      <c r="J74" s="59"/>
    </row>
    <row r="75" spans="2:10" ht="12.75" customHeight="1" thickBot="1">
      <c r="B75" s="275"/>
      <c r="C75" s="275"/>
      <c r="D75" s="275"/>
      <c r="E75" s="485"/>
      <c r="F75" s="485"/>
      <c r="G75" s="485"/>
      <c r="H75" s="485"/>
      <c r="I75" s="72"/>
      <c r="J75" s="59"/>
    </row>
    <row r="76" spans="2:10" ht="12.75" customHeight="1">
      <c r="B76" s="4"/>
      <c r="C76" s="4"/>
      <c r="D76" s="4"/>
      <c r="E76" s="4"/>
      <c r="F76" s="4"/>
      <c r="G76" s="4"/>
      <c r="H76" s="4"/>
      <c r="I76" s="4"/>
      <c r="J76" s="23"/>
    </row>
    <row r="77" spans="2:10" ht="12.75" customHeight="1">
      <c r="B77" s="4"/>
      <c r="C77" s="4"/>
      <c r="D77" s="4"/>
      <c r="E77" s="24"/>
      <c r="F77" s="24"/>
      <c r="G77" s="24"/>
      <c r="H77" s="4"/>
      <c r="I77" s="4"/>
      <c r="J77" s="23"/>
    </row>
    <row r="78" spans="2:10" ht="12.75" customHeight="1">
      <c r="B78" s="4"/>
      <c r="C78" s="4"/>
      <c r="D78" s="4"/>
      <c r="E78" s="24"/>
      <c r="F78" s="24"/>
      <c r="G78" s="24"/>
      <c r="H78" s="26"/>
      <c r="I78" s="26"/>
      <c r="J78" s="27"/>
    </row>
    <row r="79" spans="2:10" ht="12.75" customHeight="1">
      <c r="B79" s="28"/>
      <c r="C79" s="28"/>
      <c r="D79" s="28"/>
      <c r="E79" s="29"/>
      <c r="F79" s="29"/>
      <c r="G79" s="29"/>
      <c r="H79" s="4"/>
      <c r="I79" s="4"/>
      <c r="J79" s="23"/>
    </row>
    <row r="80" spans="2:10" ht="12.75" customHeight="1">
      <c r="B80" s="28"/>
      <c r="C80" s="28"/>
      <c r="D80" s="28"/>
      <c r="E80" s="29"/>
      <c r="F80" s="29"/>
      <c r="G80" s="29"/>
      <c r="H80" s="30"/>
      <c r="I80" s="30"/>
      <c r="J80" s="23"/>
    </row>
    <row r="81" spans="2:11" ht="12.75" customHeight="1">
      <c r="B81" s="4"/>
      <c r="C81" s="4"/>
      <c r="D81" s="4"/>
      <c r="E81" s="24"/>
      <c r="F81" s="24"/>
      <c r="G81" s="24"/>
      <c r="H81" s="25"/>
      <c r="I81" s="25"/>
      <c r="J81" s="4"/>
      <c r="K81" s="3"/>
    </row>
    <row r="82" spans="2:11" ht="12.7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2:11" ht="12.75" customHeight="1">
      <c r="B83" s="4"/>
      <c r="C83" s="4"/>
      <c r="D83" s="4"/>
      <c r="E83" s="26"/>
      <c r="F83" s="26"/>
      <c r="G83" s="26"/>
      <c r="H83" s="26"/>
      <c r="I83" s="26"/>
      <c r="J83" s="4"/>
    </row>
    <row r="84" spans="2:11" ht="12.75" customHeight="1">
      <c r="B84" s="4"/>
      <c r="C84" s="4"/>
      <c r="D84" s="4"/>
      <c r="E84" s="26"/>
      <c r="F84" s="26"/>
      <c r="G84" s="26"/>
      <c r="H84" s="4"/>
      <c r="I84" s="4"/>
      <c r="J84" s="4"/>
    </row>
    <row r="85" spans="2:11" ht="12.75" customHeight="1">
      <c r="B85" s="4"/>
      <c r="C85" s="4"/>
      <c r="D85" s="4"/>
      <c r="E85" s="31"/>
      <c r="F85" s="31"/>
      <c r="G85" s="31"/>
      <c r="H85" s="32"/>
      <c r="I85" s="32"/>
      <c r="J85" s="4"/>
    </row>
    <row r="86" spans="2:11" ht="12.75" customHeight="1">
      <c r="B86" s="4"/>
      <c r="C86" s="4"/>
      <c r="D86" s="4"/>
      <c r="E86" s="4"/>
      <c r="F86" s="4"/>
      <c r="G86" s="4"/>
      <c r="H86" s="4"/>
      <c r="I86" s="4"/>
      <c r="J86" s="4"/>
    </row>
    <row r="87" spans="2:11" ht="12.75" customHeight="1">
      <c r="B87" s="4"/>
      <c r="C87" s="4"/>
      <c r="D87" s="4"/>
      <c r="E87" s="4"/>
      <c r="F87" s="4"/>
      <c r="G87" s="4"/>
      <c r="H87" s="4"/>
      <c r="I87" s="4"/>
      <c r="J87" s="4"/>
    </row>
    <row r="88" spans="2:11" ht="12.75" customHeight="1">
      <c r="B88" s="4"/>
      <c r="C88" s="4"/>
      <c r="D88" s="4"/>
      <c r="E88" s="4"/>
      <c r="F88" s="4"/>
      <c r="G88" s="4"/>
      <c r="H88" s="4"/>
      <c r="I88" s="4"/>
      <c r="J88" s="4"/>
    </row>
    <row r="89" spans="2:11" ht="12.75" customHeight="1">
      <c r="B89" s="4"/>
      <c r="C89" s="4"/>
      <c r="D89" s="4"/>
      <c r="E89" s="4"/>
      <c r="F89" s="4"/>
      <c r="G89" s="4"/>
      <c r="H89" s="4"/>
      <c r="I89" s="4"/>
      <c r="J89" s="4"/>
    </row>
    <row r="90" spans="2:11" ht="12.75" customHeight="1"/>
    <row r="91" spans="2:11" ht="12.75" customHeight="1"/>
    <row r="92" spans="2:11" ht="12.75" customHeight="1"/>
    <row r="93" spans="2:11" ht="12.75" customHeight="1"/>
    <row r="94" spans="2:11" ht="12.75" customHeight="1"/>
    <row r="95" spans="2:11" ht="12.75" customHeight="1"/>
    <row r="96" spans="2:1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customSheetViews>
    <customSheetView guid="{F63FFA50-AD3A-44DA-89DA-A99A60484418}" showGridLines="0" fitToPage="1" hiddenRows="1" showRuler="0" topLeftCell="A40">
      <selection activeCell="E93" sqref="E93"/>
      <pageMargins left="0.78740157499999996" right="0.78740157499999996" top="0.984251969" bottom="0.984251969" header="0.4921259845" footer="0.4921259845"/>
      <pageSetup paperSize="9" scale="43" fitToHeight="2" orientation="portrait" r:id="rId1"/>
      <headerFooter alignWithMargins="0"/>
    </customSheetView>
    <customSheetView guid="{BD56928B-4709-48D3-B9BC-BE4273BF11C9}" showGridLines="0" fitToPage="1" hiddenRows="1" showRuler="0" topLeftCell="A85">
      <selection activeCell="F121" sqref="F121"/>
      <pageMargins left="0.78740157499999996" right="0.78740157499999996" top="0.984251969" bottom="0.984251969" header="0.4921259845" footer="0.4921259845"/>
      <pageSetup paperSize="9" scale="43" fitToHeight="2" orientation="portrait" r:id="rId2"/>
      <headerFooter alignWithMargins="0"/>
    </customSheetView>
    <customSheetView guid="{A6523D42-A74A-4531-8D44-6B22F0B3352B}" showPageBreaks="1" showGridLines="0" printArea="1" hiddenRows="1" showRuler="0" topLeftCell="A124">
      <selection activeCell="D142" sqref="D142"/>
      <rowBreaks count="1" manualBreakCount="1">
        <brk id="63" max="3" man="1"/>
      </rowBreaks>
      <pageMargins left="0.78740157499999996" right="0.78740157499999996" top="0.984251969" bottom="0.984251969" header="0.4921259845" footer="0.4921259845"/>
      <pageSetup paperSize="9" scale="83" fitToHeight="2" orientation="portrait" r:id="rId3"/>
      <headerFooter alignWithMargins="0"/>
    </customSheetView>
    <customSheetView guid="{306A951E-DF6F-4986-B65D-D729B3E073A8}" showGridLines="0" fitToPage="1" hiddenRows="1" showRuler="0" topLeftCell="A52">
      <selection activeCell="J57" sqref="J57"/>
      <pageMargins left="0.78740157499999996" right="0.78740157499999996" top="0.984251969" bottom="0.984251969" header="0.4921259845" footer="0.4921259845"/>
      <pageSetup paperSize="9" scale="43" fitToHeight="2" orientation="portrait" r:id="rId4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67" orientation="portrait" r:id="rId5"/>
  <headerFooter alignWithMargins="0"/>
  <ignoredErrors>
    <ignoredError sqref="E66 H66" formulaRange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zoomScaleNormal="100" workbookViewId="0">
      <selection activeCell="O55" sqref="O55"/>
    </sheetView>
  </sheetViews>
  <sheetFormatPr baseColWidth="10" defaultColWidth="11.42578125" defaultRowHeight="12"/>
  <cols>
    <col min="1" max="1" width="3.7109375" style="1" customWidth="1"/>
    <col min="2" max="2" width="44.5703125" style="1" customWidth="1"/>
    <col min="3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85546875" style="1" customWidth="1"/>
    <col min="13" max="13" width="3.7109375" style="1" customWidth="1"/>
    <col min="14" max="16384" width="11.42578125" style="1"/>
  </cols>
  <sheetData>
    <row r="1" spans="1:15" ht="12.6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5" ht="12.6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5" ht="12.6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5" ht="12.6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5" ht="12.6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5" ht="12.6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5" ht="12.6" customHeight="1">
      <c r="A7" s="151"/>
      <c r="C7" s="152"/>
      <c r="D7" s="152"/>
      <c r="E7" s="151"/>
      <c r="F7" s="151"/>
      <c r="G7" s="151"/>
      <c r="H7" s="151"/>
      <c r="I7" s="151"/>
      <c r="J7" s="151"/>
      <c r="K7" s="151"/>
      <c r="L7" s="151"/>
      <c r="M7" s="151"/>
    </row>
    <row r="8" spans="1:15" ht="12.6" customHeight="1">
      <c r="A8" s="151"/>
      <c r="B8" s="153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5" ht="12.6" customHeight="1">
      <c r="A9" s="151"/>
      <c r="B9" s="153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5" ht="12.6" customHeight="1">
      <c r="A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5" ht="24.6" customHeight="1">
      <c r="A11" s="151"/>
      <c r="B11" s="216" t="s">
        <v>156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5" ht="12" customHeight="1">
      <c r="A12" s="151"/>
      <c r="B12" s="15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5" ht="12.75" customHeight="1" thickBot="1">
      <c r="A13" s="151"/>
      <c r="B13" s="174"/>
      <c r="C13" s="174"/>
      <c r="D13" s="174"/>
      <c r="E13" s="157"/>
      <c r="F13" s="157"/>
      <c r="G13" s="157"/>
      <c r="H13" s="158"/>
      <c r="I13" s="158"/>
      <c r="J13" s="158"/>
      <c r="K13" s="158"/>
      <c r="L13" s="158"/>
      <c r="M13" s="151"/>
      <c r="O13" s="4"/>
    </row>
    <row r="14" spans="1:15" ht="12.75" customHeight="1" thickBot="1">
      <c r="A14" s="151"/>
      <c r="B14" s="257" t="s">
        <v>156</v>
      </c>
      <c r="C14" s="257"/>
      <c r="D14" s="257"/>
      <c r="E14" s="258"/>
      <c r="F14" s="258"/>
      <c r="G14" s="258"/>
      <c r="H14" s="259"/>
      <c r="I14" s="259"/>
      <c r="J14" s="259"/>
      <c r="K14" s="259"/>
      <c r="L14" s="259"/>
      <c r="M14" s="151"/>
      <c r="O14" s="4"/>
    </row>
    <row r="15" spans="1:15" ht="5.45" customHeight="1">
      <c r="A15" s="151"/>
      <c r="B15" s="174"/>
      <c r="C15" s="174"/>
      <c r="D15" s="174"/>
      <c r="E15" s="157"/>
      <c r="F15" s="157"/>
      <c r="G15" s="157"/>
      <c r="H15" s="158"/>
      <c r="I15" s="158"/>
      <c r="J15" s="158"/>
      <c r="K15" s="158"/>
      <c r="L15" s="158"/>
      <c r="M15" s="151"/>
      <c r="O15" s="4"/>
    </row>
    <row r="16" spans="1:15" ht="12.75" customHeight="1" thickBot="1">
      <c r="A16" s="151"/>
      <c r="B16" s="260" t="s">
        <v>154</v>
      </c>
      <c r="C16" s="151"/>
      <c r="D16" s="167"/>
      <c r="E16" s="407">
        <v>43738</v>
      </c>
      <c r="F16" s="155"/>
      <c r="G16" s="155"/>
      <c r="H16" s="262">
        <v>43373</v>
      </c>
      <c r="I16" s="156"/>
      <c r="J16" s="262" t="s">
        <v>299</v>
      </c>
      <c r="K16" s="156"/>
      <c r="L16" s="263" t="s">
        <v>3</v>
      </c>
      <c r="M16" s="151"/>
      <c r="O16" s="4"/>
    </row>
    <row r="17" spans="1:13" ht="12.75" customHeight="1">
      <c r="A17" s="151"/>
      <c r="B17" s="198" t="s">
        <v>22</v>
      </c>
      <c r="C17" s="153"/>
      <c r="D17" s="198"/>
      <c r="E17" s="408"/>
      <c r="F17" s="157"/>
      <c r="G17" s="157"/>
      <c r="H17" s="158"/>
      <c r="I17" s="158"/>
      <c r="J17" s="261"/>
      <c r="K17" s="158"/>
      <c r="L17" s="261"/>
      <c r="M17" s="151"/>
    </row>
    <row r="18" spans="1:13" ht="12.75" customHeight="1">
      <c r="A18" s="151"/>
      <c r="B18" s="341" t="s">
        <v>34</v>
      </c>
      <c r="C18" s="160"/>
      <c r="D18" s="159"/>
      <c r="E18" s="409"/>
      <c r="F18" s="161"/>
      <c r="G18" s="161"/>
      <c r="H18" s="343"/>
      <c r="I18" s="162"/>
      <c r="J18" s="343"/>
      <c r="K18" s="162"/>
      <c r="L18" s="343"/>
      <c r="M18" s="151"/>
    </row>
    <row r="19" spans="1:13" ht="12.75" customHeight="1">
      <c r="A19" s="151"/>
      <c r="B19" s="342" t="s">
        <v>85</v>
      </c>
      <c r="C19" s="163"/>
      <c r="D19" s="240"/>
      <c r="E19" s="403">
        <v>309494</v>
      </c>
      <c r="F19" s="171"/>
      <c r="G19" s="164"/>
      <c r="H19" s="332">
        <v>315923</v>
      </c>
      <c r="I19" s="164"/>
      <c r="J19" s="332">
        <v>345064</v>
      </c>
      <c r="K19" s="166"/>
      <c r="L19" s="332">
        <v>14</v>
      </c>
      <c r="M19" s="151"/>
    </row>
    <row r="20" spans="1:13" ht="12.75" customHeight="1">
      <c r="A20" s="151"/>
      <c r="B20" s="342" t="s">
        <v>86</v>
      </c>
      <c r="C20" s="163"/>
      <c r="D20" s="240"/>
      <c r="E20" s="403">
        <v>2633871</v>
      </c>
      <c r="F20" s="171"/>
      <c r="G20" s="164"/>
      <c r="H20" s="332">
        <v>2588247</v>
      </c>
      <c r="I20" s="164"/>
      <c r="J20" s="332">
        <v>2519369</v>
      </c>
      <c r="K20" s="166"/>
      <c r="L20" s="332">
        <v>15</v>
      </c>
      <c r="M20" s="151"/>
    </row>
    <row r="21" spans="1:13" ht="12.75" customHeight="1">
      <c r="A21" s="151"/>
      <c r="B21" s="342" t="s">
        <v>247</v>
      </c>
      <c r="C21" s="163"/>
      <c r="D21" s="240"/>
      <c r="E21" s="403">
        <v>149814</v>
      </c>
      <c r="F21" s="171"/>
      <c r="G21" s="164"/>
      <c r="H21" s="332" t="s">
        <v>60</v>
      </c>
      <c r="I21" s="164"/>
      <c r="J21" s="332" t="s">
        <v>60</v>
      </c>
      <c r="K21" s="166"/>
      <c r="L21" s="332">
        <v>16</v>
      </c>
      <c r="M21" s="151"/>
    </row>
    <row r="22" spans="1:13" ht="12.75" customHeight="1">
      <c r="A22" s="151"/>
      <c r="B22" s="342" t="s">
        <v>41</v>
      </c>
      <c r="C22" s="163"/>
      <c r="D22" s="240"/>
      <c r="E22" s="403">
        <v>2606</v>
      </c>
      <c r="F22" s="171"/>
      <c r="G22" s="164"/>
      <c r="H22" s="332">
        <v>2451</v>
      </c>
      <c r="I22" s="164"/>
      <c r="J22" s="332">
        <v>2404</v>
      </c>
      <c r="K22" s="166"/>
      <c r="L22" s="332">
        <v>17</v>
      </c>
      <c r="M22" s="151"/>
    </row>
    <row r="23" spans="1:13" ht="12.75" customHeight="1">
      <c r="A23" s="151"/>
      <c r="B23" s="342" t="s">
        <v>87</v>
      </c>
      <c r="C23" s="163"/>
      <c r="D23" s="240"/>
      <c r="E23" s="403">
        <v>188816</v>
      </c>
      <c r="F23" s="171"/>
      <c r="G23" s="164"/>
      <c r="H23" s="332">
        <v>189414</v>
      </c>
      <c r="I23" s="164"/>
      <c r="J23" s="332">
        <v>180015</v>
      </c>
      <c r="K23" s="166"/>
      <c r="L23" s="332" t="s">
        <v>304</v>
      </c>
      <c r="M23" s="151"/>
    </row>
    <row r="24" spans="1:13" ht="12.75" customHeight="1">
      <c r="A24" s="151"/>
      <c r="B24" s="342" t="s">
        <v>90</v>
      </c>
      <c r="C24" s="163"/>
      <c r="D24" s="240"/>
      <c r="E24" s="403">
        <v>78931</v>
      </c>
      <c r="F24" s="171"/>
      <c r="G24" s="164"/>
      <c r="H24" s="332">
        <v>57662</v>
      </c>
      <c r="I24" s="164"/>
      <c r="J24" s="332">
        <v>56541</v>
      </c>
      <c r="K24" s="166"/>
      <c r="L24" s="332">
        <v>21</v>
      </c>
      <c r="M24" s="151"/>
    </row>
    <row r="25" spans="1:13" ht="12.75" customHeight="1">
      <c r="A25" s="151"/>
      <c r="B25" s="342" t="s">
        <v>88</v>
      </c>
      <c r="C25" s="163"/>
      <c r="D25" s="240"/>
      <c r="E25" s="403">
        <v>70927</v>
      </c>
      <c r="F25" s="171"/>
      <c r="G25" s="166"/>
      <c r="H25" s="332">
        <v>309020</v>
      </c>
      <c r="I25" s="166"/>
      <c r="J25" s="332">
        <v>189270</v>
      </c>
      <c r="K25" s="166"/>
      <c r="L25" s="332">
        <v>22</v>
      </c>
      <c r="M25" s="151"/>
    </row>
    <row r="26" spans="1:13" ht="12.75" customHeight="1">
      <c r="A26" s="151"/>
      <c r="B26" s="342" t="s">
        <v>89</v>
      </c>
      <c r="C26" s="163"/>
      <c r="D26" s="240"/>
      <c r="E26" s="403">
        <v>29368</v>
      </c>
      <c r="F26" s="171"/>
      <c r="G26" s="166"/>
      <c r="H26" s="332">
        <v>30420</v>
      </c>
      <c r="I26" s="166"/>
      <c r="J26" s="332">
        <v>33435</v>
      </c>
      <c r="K26" s="166"/>
      <c r="L26" s="332">
        <v>33</v>
      </c>
      <c r="M26" s="151"/>
    </row>
    <row r="27" spans="1:13" ht="12.75" customHeight="1">
      <c r="A27" s="151"/>
      <c r="B27" s="201"/>
      <c r="C27" s="151"/>
      <c r="D27" s="167"/>
      <c r="E27" s="410">
        <f>SUM(E19:E26)</f>
        <v>3463827</v>
      </c>
      <c r="F27" s="175"/>
      <c r="G27" s="168"/>
      <c r="H27" s="333">
        <f>SUM(H19:H26)</f>
        <v>3493137</v>
      </c>
      <c r="I27" s="168"/>
      <c r="J27" s="333">
        <f>SUM(J19:J26)</f>
        <v>3326098</v>
      </c>
      <c r="K27" s="172"/>
      <c r="L27" s="333"/>
      <c r="M27" s="169"/>
    </row>
    <row r="28" spans="1:13" ht="12.75" customHeight="1">
      <c r="A28" s="151"/>
      <c r="B28" s="341" t="s">
        <v>35</v>
      </c>
      <c r="C28" s="160"/>
      <c r="D28" s="159"/>
      <c r="E28" s="411"/>
      <c r="F28" s="175"/>
      <c r="G28" s="168"/>
      <c r="H28" s="334"/>
      <c r="I28" s="164"/>
      <c r="J28" s="334"/>
      <c r="K28" s="175"/>
      <c r="L28" s="334"/>
      <c r="M28" s="169"/>
    </row>
    <row r="29" spans="1:13" ht="12.75" customHeight="1">
      <c r="A29" s="151"/>
      <c r="B29" s="342" t="s">
        <v>91</v>
      </c>
      <c r="C29" s="163"/>
      <c r="D29" s="240"/>
      <c r="E29" s="403">
        <v>179074</v>
      </c>
      <c r="F29" s="171"/>
      <c r="G29" s="164"/>
      <c r="H29" s="332">
        <v>160962</v>
      </c>
      <c r="I29" s="164"/>
      <c r="J29" s="332">
        <v>282529</v>
      </c>
      <c r="K29" s="166"/>
      <c r="L29" s="332">
        <v>23</v>
      </c>
      <c r="M29" s="151"/>
    </row>
    <row r="30" spans="1:13" ht="12.75" customHeight="1">
      <c r="A30" s="151"/>
      <c r="B30" s="342" t="s">
        <v>92</v>
      </c>
      <c r="C30" s="163"/>
      <c r="D30" s="240"/>
      <c r="E30" s="403">
        <v>365038</v>
      </c>
      <c r="F30" s="171"/>
      <c r="G30" s="164"/>
      <c r="H30" s="332">
        <v>381729</v>
      </c>
      <c r="I30" s="164"/>
      <c r="J30" s="332">
        <v>351104</v>
      </c>
      <c r="K30" s="166"/>
      <c r="L30" s="332">
        <v>24</v>
      </c>
      <c r="M30" s="151"/>
    </row>
    <row r="31" spans="1:13" ht="12.75" customHeight="1">
      <c r="A31" s="151"/>
      <c r="B31" s="342" t="s">
        <v>88</v>
      </c>
      <c r="C31" s="163"/>
      <c r="D31" s="240"/>
      <c r="E31" s="403">
        <v>441538</v>
      </c>
      <c r="F31" s="171"/>
      <c r="G31" s="164"/>
      <c r="H31" s="332">
        <v>765978</v>
      </c>
      <c r="I31" s="164"/>
      <c r="J31" s="332">
        <v>343443</v>
      </c>
      <c r="K31" s="166"/>
      <c r="L31" s="332">
        <v>22</v>
      </c>
      <c r="M31" s="151"/>
    </row>
    <row r="32" spans="1:13" ht="12.75" customHeight="1">
      <c r="A32" s="151"/>
      <c r="B32" s="342" t="s">
        <v>65</v>
      </c>
      <c r="C32" s="163"/>
      <c r="D32" s="240"/>
      <c r="E32" s="403">
        <v>15156</v>
      </c>
      <c r="F32" s="171"/>
      <c r="G32" s="164"/>
      <c r="H32" s="332">
        <v>27586</v>
      </c>
      <c r="I32" s="164"/>
      <c r="J32" s="332">
        <v>18908</v>
      </c>
      <c r="K32" s="166"/>
      <c r="L32" s="332">
        <v>25</v>
      </c>
      <c r="M32" s="151"/>
    </row>
    <row r="33" spans="1:13" ht="12.75" customHeight="1">
      <c r="A33" s="151"/>
      <c r="B33" s="342" t="s">
        <v>32</v>
      </c>
      <c r="C33" s="163"/>
      <c r="D33" s="240"/>
      <c r="E33" s="403" t="s">
        <v>60</v>
      </c>
      <c r="F33" s="171"/>
      <c r="G33" s="164"/>
      <c r="H33" s="332" t="s">
        <v>60</v>
      </c>
      <c r="I33" s="164"/>
      <c r="J33" s="332">
        <v>7</v>
      </c>
      <c r="K33" s="166"/>
      <c r="L33" s="332"/>
      <c r="M33" s="151"/>
    </row>
    <row r="34" spans="1:13" ht="12.75" customHeight="1">
      <c r="A34" s="151"/>
      <c r="B34" s="342" t="s">
        <v>93</v>
      </c>
      <c r="C34" s="163"/>
      <c r="D34" s="240"/>
      <c r="E34" s="403">
        <v>357564</v>
      </c>
      <c r="F34" s="171"/>
      <c r="G34" s="166"/>
      <c r="H34" s="332">
        <v>310589</v>
      </c>
      <c r="I34" s="166"/>
      <c r="J34" s="332">
        <v>370301</v>
      </c>
      <c r="K34" s="166"/>
      <c r="L34" s="332">
        <v>26</v>
      </c>
      <c r="M34" s="151"/>
    </row>
    <row r="35" spans="1:13" ht="12.75" customHeight="1">
      <c r="A35" s="151"/>
      <c r="B35" s="342" t="s">
        <v>64</v>
      </c>
      <c r="C35" s="163"/>
      <c r="D35" s="240"/>
      <c r="E35" s="403" t="s">
        <v>60</v>
      </c>
      <c r="F35" s="171"/>
      <c r="G35" s="166"/>
      <c r="H35" s="332" t="s">
        <v>60</v>
      </c>
      <c r="I35" s="166"/>
      <c r="J35" s="332">
        <v>20498</v>
      </c>
      <c r="K35" s="166"/>
      <c r="L35" s="332"/>
      <c r="M35" s="151"/>
    </row>
    <row r="36" spans="1:13" ht="12.75" customHeight="1">
      <c r="A36" s="151"/>
      <c r="B36" s="201"/>
      <c r="C36" s="151"/>
      <c r="D36" s="167"/>
      <c r="E36" s="410">
        <f>SUM(E29:E35)</f>
        <v>1358370</v>
      </c>
      <c r="F36" s="175"/>
      <c r="G36" s="172"/>
      <c r="H36" s="333">
        <f>SUM(H29:H35)</f>
        <v>1646844</v>
      </c>
      <c r="I36" s="172"/>
      <c r="J36" s="333">
        <f>SUM(J29:J35)</f>
        <v>1386790</v>
      </c>
      <c r="K36" s="172"/>
      <c r="L36" s="333"/>
      <c r="M36" s="169"/>
    </row>
    <row r="37" spans="1:13" ht="12.75" customHeight="1">
      <c r="A37" s="151"/>
      <c r="B37" s="201"/>
      <c r="C37" s="151"/>
      <c r="D37" s="167"/>
      <c r="E37" s="410">
        <f>SUM(E27+E36)</f>
        <v>4822197</v>
      </c>
      <c r="F37" s="175"/>
      <c r="G37" s="168"/>
      <c r="H37" s="333">
        <f>SUM(H27+H36)</f>
        <v>5139981</v>
      </c>
      <c r="I37" s="168"/>
      <c r="J37" s="333">
        <f>SUM(J27+J36)</f>
        <v>4712888</v>
      </c>
      <c r="K37" s="172"/>
      <c r="L37" s="333"/>
      <c r="M37" s="151"/>
    </row>
    <row r="38" spans="1:13" ht="12.75" customHeight="1">
      <c r="A38" s="151"/>
      <c r="B38" s="200" t="s">
        <v>23</v>
      </c>
      <c r="C38" s="153"/>
      <c r="D38" s="198"/>
      <c r="E38" s="411"/>
      <c r="F38" s="175"/>
      <c r="G38" s="168"/>
      <c r="H38" s="334"/>
      <c r="I38" s="164"/>
      <c r="J38" s="334"/>
      <c r="K38" s="175"/>
      <c r="L38" s="334"/>
      <c r="M38" s="151"/>
    </row>
    <row r="39" spans="1:13" ht="12.75" customHeight="1">
      <c r="A39" s="151"/>
      <c r="B39" s="341" t="s">
        <v>24</v>
      </c>
      <c r="C39" s="160"/>
      <c r="D39" s="159"/>
      <c r="E39" s="411"/>
      <c r="F39" s="175"/>
      <c r="G39" s="168"/>
      <c r="H39" s="334"/>
      <c r="I39" s="164"/>
      <c r="J39" s="334"/>
      <c r="K39" s="175"/>
      <c r="L39" s="332">
        <v>27</v>
      </c>
      <c r="M39" s="151"/>
    </row>
    <row r="40" spans="1:13" ht="12.75" customHeight="1">
      <c r="A40" s="151"/>
      <c r="B40" s="342" t="s">
        <v>27</v>
      </c>
      <c r="C40" s="163"/>
      <c r="D40" s="240"/>
      <c r="E40" s="403">
        <v>168721</v>
      </c>
      <c r="F40" s="171"/>
      <c r="G40" s="164"/>
      <c r="H40" s="332">
        <v>168721</v>
      </c>
      <c r="I40" s="164"/>
      <c r="J40" s="332">
        <v>168721</v>
      </c>
      <c r="K40" s="166"/>
      <c r="L40" s="332"/>
      <c r="M40" s="151"/>
    </row>
    <row r="41" spans="1:13" ht="12.75" customHeight="1">
      <c r="A41" s="151"/>
      <c r="B41" s="342" t="s">
        <v>38</v>
      </c>
      <c r="C41" s="163"/>
      <c r="D41" s="240"/>
      <c r="E41" s="403">
        <v>455241</v>
      </c>
      <c r="F41" s="171"/>
      <c r="G41" s="164"/>
      <c r="H41" s="332">
        <v>455241</v>
      </c>
      <c r="I41" s="164"/>
      <c r="J41" s="332">
        <v>455241</v>
      </c>
      <c r="K41" s="166"/>
      <c r="L41" s="332"/>
      <c r="M41" s="151"/>
    </row>
    <row r="42" spans="1:13" ht="12.75" customHeight="1">
      <c r="A42" s="151"/>
      <c r="B42" s="342" t="s">
        <v>248</v>
      </c>
      <c r="C42" s="163"/>
      <c r="D42" s="240"/>
      <c r="E42" s="403">
        <v>768308</v>
      </c>
      <c r="F42" s="171"/>
      <c r="G42" s="164"/>
      <c r="H42" s="332">
        <v>777833</v>
      </c>
      <c r="I42" s="164"/>
      <c r="J42" s="332">
        <v>705540</v>
      </c>
      <c r="K42" s="166"/>
      <c r="L42" s="332"/>
      <c r="M42" s="151"/>
    </row>
    <row r="43" spans="1:13" ht="12.75" customHeight="1">
      <c r="A43" s="151"/>
      <c r="B43" s="342" t="s">
        <v>249</v>
      </c>
      <c r="C43" s="163"/>
      <c r="D43" s="240"/>
      <c r="E43" s="403">
        <v>-72554</v>
      </c>
      <c r="F43" s="171"/>
      <c r="G43" s="166"/>
      <c r="H43" s="332">
        <v>-21372</v>
      </c>
      <c r="I43" s="166"/>
      <c r="J43" s="332">
        <v>-57284</v>
      </c>
      <c r="K43" s="166"/>
      <c r="L43" s="332"/>
      <c r="M43" s="151"/>
    </row>
    <row r="44" spans="1:13" ht="12.75" customHeight="1">
      <c r="A44" s="151"/>
      <c r="B44" s="341" t="s">
        <v>170</v>
      </c>
      <c r="C44" s="160"/>
      <c r="D44" s="159"/>
      <c r="E44" s="410">
        <f>SUM(E40:E43)</f>
        <v>1319716</v>
      </c>
      <c r="F44" s="175"/>
      <c r="G44" s="168"/>
      <c r="H44" s="333">
        <f>SUM(H40:H43)</f>
        <v>1380423</v>
      </c>
      <c r="I44" s="168"/>
      <c r="J44" s="333">
        <f>SUM(J40:J43)</f>
        <v>1272218</v>
      </c>
      <c r="K44" s="172"/>
      <c r="L44" s="333"/>
      <c r="M44" s="151"/>
    </row>
    <row r="45" spans="1:13" ht="12.75" customHeight="1">
      <c r="A45" s="151"/>
      <c r="B45" s="342" t="s">
        <v>94</v>
      </c>
      <c r="C45" s="163"/>
      <c r="D45" s="240"/>
      <c r="E45" s="403">
        <v>215551</v>
      </c>
      <c r="F45" s="171"/>
      <c r="G45" s="166"/>
      <c r="H45" s="332">
        <v>244791</v>
      </c>
      <c r="I45" s="166"/>
      <c r="J45" s="332">
        <v>248884</v>
      </c>
      <c r="K45" s="166"/>
      <c r="L45" s="332"/>
      <c r="M45" s="151"/>
    </row>
    <row r="46" spans="1:13" ht="12.75" customHeight="1">
      <c r="A46" s="151"/>
      <c r="B46" s="201"/>
      <c r="C46" s="151"/>
      <c r="D46" s="167"/>
      <c r="E46" s="410">
        <f>SUM(E44:E45)</f>
        <v>1535267</v>
      </c>
      <c r="F46" s="175"/>
      <c r="G46" s="168"/>
      <c r="H46" s="333">
        <f>SUM(H44:H45)</f>
        <v>1625214</v>
      </c>
      <c r="I46" s="168"/>
      <c r="J46" s="333">
        <f>SUM(J44:J45)</f>
        <v>1521102</v>
      </c>
      <c r="K46" s="172"/>
      <c r="L46" s="333"/>
      <c r="M46" s="151"/>
    </row>
    <row r="47" spans="1:13" ht="12.75" customHeight="1">
      <c r="A47" s="151"/>
      <c r="B47" s="341" t="s">
        <v>39</v>
      </c>
      <c r="C47" s="160"/>
      <c r="D47" s="159"/>
      <c r="E47" s="411"/>
      <c r="F47" s="175"/>
      <c r="G47" s="168"/>
      <c r="H47" s="334"/>
      <c r="I47" s="164"/>
      <c r="J47" s="334"/>
      <c r="K47" s="175"/>
      <c r="L47" s="334"/>
      <c r="M47" s="151"/>
    </row>
    <row r="48" spans="1:13" ht="12.75" customHeight="1">
      <c r="A48" s="151"/>
      <c r="B48" s="342" t="s">
        <v>95</v>
      </c>
      <c r="C48" s="163"/>
      <c r="D48" s="240"/>
      <c r="E48" s="403">
        <v>211849</v>
      </c>
      <c r="F48" s="171"/>
      <c r="G48" s="164"/>
      <c r="H48" s="332">
        <v>181370</v>
      </c>
      <c r="I48" s="164"/>
      <c r="J48" s="332">
        <v>198689</v>
      </c>
      <c r="K48" s="166"/>
      <c r="L48" s="332" t="s">
        <v>305</v>
      </c>
      <c r="M48" s="151"/>
    </row>
    <row r="49" spans="1:13" ht="12.75" customHeight="1">
      <c r="A49" s="151"/>
      <c r="B49" s="342" t="s">
        <v>44</v>
      </c>
      <c r="C49" s="163"/>
      <c r="D49" s="240"/>
      <c r="E49" s="403">
        <v>7</v>
      </c>
      <c r="F49" s="171"/>
      <c r="G49" s="164"/>
      <c r="H49" s="332" t="s">
        <v>60</v>
      </c>
      <c r="I49" s="164"/>
      <c r="J49" s="332">
        <v>4987</v>
      </c>
      <c r="K49" s="166"/>
      <c r="L49" s="332">
        <v>28</v>
      </c>
      <c r="M49" s="151"/>
    </row>
    <row r="50" spans="1:13" ht="12.75" customHeight="1">
      <c r="A50" s="151"/>
      <c r="B50" s="342" t="s">
        <v>96</v>
      </c>
      <c r="C50" s="163"/>
      <c r="D50" s="240"/>
      <c r="E50" s="403">
        <v>1533537</v>
      </c>
      <c r="F50" s="171"/>
      <c r="G50" s="164"/>
      <c r="H50" s="332">
        <v>1163138</v>
      </c>
      <c r="I50" s="164"/>
      <c r="J50" s="332">
        <v>1299227</v>
      </c>
      <c r="K50" s="166"/>
      <c r="L50" s="332">
        <v>30</v>
      </c>
      <c r="M50" s="151"/>
    </row>
    <row r="51" spans="1:13" ht="12.75" customHeight="1">
      <c r="A51" s="151"/>
      <c r="B51" s="342" t="s">
        <v>97</v>
      </c>
      <c r="C51" s="163"/>
      <c r="D51" s="240"/>
      <c r="E51" s="403">
        <v>220494</v>
      </c>
      <c r="F51" s="171"/>
      <c r="G51" s="164"/>
      <c r="H51" s="332">
        <v>403883</v>
      </c>
      <c r="I51" s="164"/>
      <c r="J51" s="332">
        <v>310268</v>
      </c>
      <c r="K51" s="166"/>
      <c r="L51" s="332">
        <v>31</v>
      </c>
      <c r="M51" s="151"/>
    </row>
    <row r="52" spans="1:13" ht="12.75" customHeight="1">
      <c r="A52" s="151"/>
      <c r="B52" s="342" t="s">
        <v>98</v>
      </c>
      <c r="C52" s="163"/>
      <c r="D52" s="240"/>
      <c r="E52" s="403">
        <v>143461</v>
      </c>
      <c r="F52" s="171"/>
      <c r="G52" s="166"/>
      <c r="H52" s="332">
        <v>173809</v>
      </c>
      <c r="I52" s="166"/>
      <c r="J52" s="332">
        <v>162983</v>
      </c>
      <c r="K52" s="166"/>
      <c r="L52" s="332">
        <v>33</v>
      </c>
      <c r="M52" s="151"/>
    </row>
    <row r="53" spans="1:13" ht="12.75" customHeight="1">
      <c r="A53" s="151"/>
      <c r="B53" s="201"/>
      <c r="C53" s="151"/>
      <c r="D53" s="167"/>
      <c r="E53" s="410">
        <f>SUM(E48:E52)</f>
        <v>2109348</v>
      </c>
      <c r="F53" s="175"/>
      <c r="G53" s="168"/>
      <c r="H53" s="333">
        <f>SUM(H48:H52)</f>
        <v>1922200</v>
      </c>
      <c r="I53" s="168"/>
      <c r="J53" s="333">
        <f>SUM(J48:J52)</f>
        <v>1976154</v>
      </c>
      <c r="K53" s="172"/>
      <c r="L53" s="333"/>
      <c r="M53" s="169"/>
    </row>
    <row r="54" spans="1:13" ht="12.75" customHeight="1">
      <c r="A54" s="151"/>
      <c r="B54" s="341" t="s">
        <v>40</v>
      </c>
      <c r="C54" s="160"/>
      <c r="D54" s="159"/>
      <c r="E54" s="411"/>
      <c r="F54" s="175"/>
      <c r="G54" s="168"/>
      <c r="H54" s="334"/>
      <c r="I54" s="164"/>
      <c r="J54" s="334"/>
      <c r="K54" s="175"/>
      <c r="L54" s="334"/>
      <c r="M54" s="151"/>
    </row>
    <row r="55" spans="1:13" ht="12.75" customHeight="1">
      <c r="A55" s="151"/>
      <c r="B55" s="342" t="s">
        <v>99</v>
      </c>
      <c r="C55" s="163"/>
      <c r="D55" s="240"/>
      <c r="E55" s="403">
        <v>152331</v>
      </c>
      <c r="F55" s="171"/>
      <c r="G55" s="164"/>
      <c r="H55" s="332">
        <v>138988</v>
      </c>
      <c r="I55" s="164"/>
      <c r="J55" s="332">
        <v>134794</v>
      </c>
      <c r="K55" s="166"/>
      <c r="L55" s="332" t="s">
        <v>305</v>
      </c>
      <c r="M55" s="151"/>
    </row>
    <row r="56" spans="1:13" ht="12.75" customHeight="1">
      <c r="A56" s="151"/>
      <c r="B56" s="342" t="s">
        <v>44</v>
      </c>
      <c r="C56" s="163"/>
      <c r="D56" s="240"/>
      <c r="E56" s="403">
        <v>33816</v>
      </c>
      <c r="F56" s="171"/>
      <c r="G56" s="164"/>
      <c r="H56" s="332">
        <v>54879</v>
      </c>
      <c r="I56" s="164"/>
      <c r="J56" s="332">
        <v>31803</v>
      </c>
      <c r="K56" s="166"/>
      <c r="L56" s="332">
        <v>28</v>
      </c>
      <c r="M56" s="151"/>
    </row>
    <row r="57" spans="1:13" ht="12.75" customHeight="1">
      <c r="A57" s="151"/>
      <c r="B57" s="342" t="s">
        <v>96</v>
      </c>
      <c r="C57" s="163"/>
      <c r="D57" s="240"/>
      <c r="E57" s="403">
        <v>168632</v>
      </c>
      <c r="F57" s="171"/>
      <c r="G57" s="164"/>
      <c r="H57" s="332">
        <v>222858</v>
      </c>
      <c r="I57" s="164"/>
      <c r="J57" s="332">
        <v>148413</v>
      </c>
      <c r="K57" s="166"/>
      <c r="L57" s="332">
        <v>30</v>
      </c>
      <c r="M57" s="151"/>
    </row>
    <row r="58" spans="1:13" ht="12.75" customHeight="1">
      <c r="A58" s="151"/>
      <c r="B58" s="342" t="s">
        <v>100</v>
      </c>
      <c r="C58" s="163"/>
      <c r="D58" s="240"/>
      <c r="E58" s="403">
        <v>361609</v>
      </c>
      <c r="F58" s="171"/>
      <c r="G58" s="164"/>
      <c r="H58" s="332">
        <v>340256</v>
      </c>
      <c r="I58" s="164"/>
      <c r="J58" s="332">
        <v>351179</v>
      </c>
      <c r="K58" s="166"/>
      <c r="L58" s="332">
        <v>32</v>
      </c>
      <c r="M58" s="151"/>
    </row>
    <row r="59" spans="1:13" ht="12.75" customHeight="1">
      <c r="A59" s="151"/>
      <c r="B59" s="342" t="s">
        <v>101</v>
      </c>
      <c r="C59" s="163"/>
      <c r="D59" s="240"/>
      <c r="E59" s="403">
        <v>461010</v>
      </c>
      <c r="F59" s="171"/>
      <c r="G59" s="164"/>
      <c r="H59" s="332">
        <v>835147</v>
      </c>
      <c r="I59" s="164"/>
      <c r="J59" s="332">
        <v>548369</v>
      </c>
      <c r="K59" s="166"/>
      <c r="L59" s="332">
        <v>31</v>
      </c>
      <c r="M59" s="151"/>
    </row>
    <row r="60" spans="1:13" ht="12.75" customHeight="1">
      <c r="A60" s="151"/>
      <c r="B60" s="342" t="s">
        <v>66</v>
      </c>
      <c r="C60" s="163"/>
      <c r="D60" s="240"/>
      <c r="E60" s="403">
        <v>184</v>
      </c>
      <c r="F60" s="171"/>
      <c r="G60" s="166"/>
      <c r="H60" s="332">
        <v>439</v>
      </c>
      <c r="I60" s="166"/>
      <c r="J60" s="332">
        <v>1074</v>
      </c>
      <c r="K60" s="166"/>
      <c r="L60" s="332">
        <v>33</v>
      </c>
      <c r="M60" s="151"/>
    </row>
    <row r="61" spans="1:13" ht="12.75" customHeight="1" thickBot="1">
      <c r="A61" s="151"/>
      <c r="B61" s="201"/>
      <c r="C61" s="151"/>
      <c r="D61" s="167"/>
      <c r="E61" s="412">
        <f>SUM(E55:E60)</f>
        <v>1177582</v>
      </c>
      <c r="F61" s="175"/>
      <c r="G61" s="172"/>
      <c r="H61" s="172">
        <f>SUM(H55:H60)</f>
        <v>1592567</v>
      </c>
      <c r="I61" s="172"/>
      <c r="J61" s="172">
        <f>SUM(J55:J60)</f>
        <v>1215632</v>
      </c>
      <c r="K61" s="172"/>
      <c r="L61" s="344"/>
      <c r="M61" s="169"/>
    </row>
    <row r="62" spans="1:13" ht="12.75" customHeight="1" thickBot="1">
      <c r="A62" s="151"/>
      <c r="B62" s="200"/>
      <c r="C62" s="153"/>
      <c r="D62" s="198"/>
      <c r="E62" s="413">
        <f>SUM(E46+E53+E61)</f>
        <v>4822197</v>
      </c>
      <c r="F62" s="175"/>
      <c r="G62" s="168"/>
      <c r="H62" s="248">
        <f>SUM(H46+H53+H61)</f>
        <v>5139981</v>
      </c>
      <c r="I62" s="168"/>
      <c r="J62" s="248">
        <f>SUM(J46+J53+J61)</f>
        <v>4712888</v>
      </c>
      <c r="K62" s="172"/>
      <c r="L62" s="345"/>
      <c r="M62" s="151"/>
    </row>
    <row r="63" spans="1:13" ht="12.75" customHeight="1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  <row r="64" spans="1:13" ht="12.75" customHeight="1">
      <c r="A64" s="173"/>
      <c r="B64" s="60" t="s">
        <v>244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1:13" ht="12.75" customHeight="1" thickBot="1">
      <c r="A65" s="151"/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151"/>
    </row>
    <row r="66" spans="1:13" ht="12.75" customHeight="1"/>
    <row r="67" spans="1:13" ht="12.75" customHeight="1"/>
    <row r="68" spans="1:13" ht="12.75" customHeight="1"/>
    <row r="69" spans="1:13" ht="12.75" customHeight="1"/>
    <row r="70" spans="1:13" ht="12.75" customHeight="1"/>
    <row r="71" spans="1:13" ht="12.75" customHeight="1"/>
    <row r="72" spans="1:13" ht="12.75" customHeight="1"/>
    <row r="73" spans="1:13" ht="12.75" customHeight="1"/>
    <row r="74" spans="1:13" ht="12.75" customHeight="1"/>
    <row r="75" spans="1:13" ht="12.75" customHeight="1"/>
    <row r="76" spans="1:13" ht="12.75" customHeight="1"/>
    <row r="77" spans="1:13" ht="12.75" customHeight="1"/>
    <row r="78" spans="1:13" ht="12.75" customHeight="1"/>
    <row r="79" spans="1:13" ht="12.75" customHeight="1"/>
    <row r="80" spans="1:13" ht="12.75" customHeight="1"/>
    <row r="81" ht="12.75" customHeight="1"/>
    <row r="82" ht="12.75" customHeight="1"/>
    <row r="83" ht="12.75" customHeight="1"/>
  </sheetData>
  <phoneticPr fontId="1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showGridLines="0" zoomScaleNormal="100" workbookViewId="0">
      <selection activeCell="G50" sqref="G50"/>
    </sheetView>
  </sheetViews>
  <sheetFormatPr baseColWidth="10" defaultColWidth="11.42578125" defaultRowHeight="12"/>
  <cols>
    <col min="1" max="1" width="3.7109375" style="151" customWidth="1"/>
    <col min="2" max="2" width="38.5703125" style="1" customWidth="1"/>
    <col min="3" max="3" width="1.7109375" style="1" customWidth="1"/>
    <col min="4" max="4" width="2" style="6" customWidth="1"/>
    <col min="5" max="5" width="12.140625" style="1" customWidth="1"/>
    <col min="6" max="6" width="1.7109375" style="1" customWidth="1"/>
    <col min="7" max="7" width="12.140625" style="1" customWidth="1"/>
    <col min="8" max="8" width="1.28515625" style="6" customWidth="1"/>
    <col min="9" max="9" width="12.7109375" style="1" bestFit="1" customWidth="1"/>
    <col min="10" max="10" width="1.28515625" style="6" customWidth="1"/>
    <col min="11" max="11" width="12.5703125" style="1" customWidth="1"/>
    <col min="12" max="12" width="1.7109375" style="1" customWidth="1"/>
    <col min="13" max="13" width="12" style="1" customWidth="1"/>
    <col min="14" max="14" width="1.7109375" style="1" customWidth="1"/>
    <col min="15" max="15" width="12.42578125" style="1" customWidth="1"/>
    <col min="16" max="16" width="1.7109375" style="1" customWidth="1"/>
    <col min="17" max="17" width="12.140625" style="1" customWidth="1"/>
    <col min="18" max="18" width="1.7109375" style="1" customWidth="1"/>
    <col min="19" max="19" width="12.140625" style="1" customWidth="1"/>
    <col min="20" max="20" width="1.7109375" style="1" customWidth="1"/>
    <col min="21" max="21" width="12.140625" style="1" customWidth="1"/>
    <col min="22" max="22" width="1.7109375" style="1" customWidth="1"/>
    <col min="23" max="16384" width="11.42578125" style="1"/>
  </cols>
  <sheetData>
    <row r="1" spans="1:22" ht="12.6" customHeight="1">
      <c r="B1" s="151"/>
      <c r="C1" s="151"/>
      <c r="D1" s="167"/>
      <c r="E1" s="151"/>
      <c r="F1" s="151"/>
      <c r="G1" s="151"/>
      <c r="H1" s="167"/>
      <c r="I1" s="151"/>
      <c r="J1" s="167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76"/>
    </row>
    <row r="2" spans="1:22" ht="12.6" customHeight="1">
      <c r="B2" s="151"/>
      <c r="C2" s="151"/>
      <c r="D2" s="167"/>
      <c r="E2" s="151"/>
      <c r="F2" s="151"/>
      <c r="G2" s="151"/>
      <c r="H2" s="167"/>
      <c r="I2" s="151"/>
      <c r="J2" s="167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76"/>
    </row>
    <row r="3" spans="1:22" ht="12.6" customHeight="1">
      <c r="B3" s="151"/>
      <c r="C3" s="151"/>
      <c r="D3" s="167"/>
      <c r="E3" s="151"/>
      <c r="F3" s="151"/>
      <c r="G3" s="151"/>
      <c r="H3" s="167"/>
      <c r="I3" s="151"/>
      <c r="J3" s="167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76"/>
    </row>
    <row r="4" spans="1:22" ht="12.6" customHeight="1">
      <c r="B4" s="151"/>
      <c r="C4" s="151"/>
      <c r="D4" s="167"/>
      <c r="E4" s="151"/>
      <c r="F4" s="151"/>
      <c r="G4" s="151"/>
      <c r="H4" s="167"/>
      <c r="I4" s="151"/>
      <c r="J4" s="167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76"/>
    </row>
    <row r="5" spans="1:22" ht="12.6" customHeight="1">
      <c r="B5" s="151"/>
      <c r="C5" s="151"/>
      <c r="D5" s="167"/>
      <c r="E5" s="151"/>
      <c r="F5" s="151"/>
      <c r="G5" s="151"/>
      <c r="H5" s="167"/>
      <c r="I5" s="151"/>
      <c r="J5" s="167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76"/>
    </row>
    <row r="6" spans="1:22" ht="12.6" customHeight="1">
      <c r="B6" s="151"/>
      <c r="C6" s="151"/>
      <c r="D6" s="167"/>
      <c r="E6" s="151"/>
      <c r="F6" s="151"/>
      <c r="G6" s="151"/>
      <c r="H6" s="167"/>
      <c r="I6" s="151"/>
      <c r="J6" s="167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76"/>
    </row>
    <row r="7" spans="1:22" ht="12.6" customHeight="1">
      <c r="B7" s="151"/>
      <c r="C7" s="151"/>
      <c r="D7" s="167"/>
      <c r="E7" s="151"/>
      <c r="F7" s="151"/>
      <c r="G7" s="151"/>
      <c r="H7" s="167"/>
      <c r="I7" s="151"/>
      <c r="J7" s="167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76"/>
    </row>
    <row r="8" spans="1:22" ht="12.6" customHeight="1">
      <c r="B8" s="151"/>
      <c r="C8" s="151"/>
      <c r="D8" s="167"/>
      <c r="E8" s="151"/>
      <c r="F8" s="151"/>
      <c r="G8" s="151"/>
      <c r="H8" s="167"/>
      <c r="I8" s="151"/>
      <c r="J8" s="167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76"/>
    </row>
    <row r="9" spans="1:22" ht="12.6" customHeight="1">
      <c r="B9" s="151"/>
      <c r="C9" s="151"/>
      <c r="D9" s="167"/>
      <c r="E9" s="151"/>
      <c r="F9" s="151"/>
      <c r="G9" s="151"/>
      <c r="H9" s="167"/>
      <c r="I9" s="151"/>
      <c r="J9" s="167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76"/>
    </row>
    <row r="10" spans="1:22" ht="12.6" customHeight="1">
      <c r="B10" s="151"/>
      <c r="C10" s="151"/>
      <c r="D10" s="167"/>
      <c r="E10" s="151"/>
      <c r="F10" s="151"/>
      <c r="G10" s="151"/>
      <c r="H10" s="167"/>
      <c r="I10" s="151"/>
      <c r="J10" s="167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76"/>
    </row>
    <row r="11" spans="1:22" ht="24.6" customHeight="1">
      <c r="B11" s="216" t="s">
        <v>165</v>
      </c>
      <c r="C11" s="152"/>
      <c r="D11" s="167"/>
      <c r="E11" s="151"/>
      <c r="F11" s="151"/>
      <c r="G11" s="151"/>
      <c r="H11" s="167"/>
      <c r="I11" s="151"/>
      <c r="J11" s="167"/>
      <c r="K11" s="151"/>
      <c r="L11" s="151"/>
      <c r="M11" s="151"/>
      <c r="N11" s="151"/>
      <c r="O11" s="151"/>
      <c r="P11" s="151"/>
      <c r="Q11" s="177"/>
      <c r="R11" s="177"/>
      <c r="S11" s="151"/>
      <c r="T11" s="151"/>
      <c r="U11" s="151"/>
      <c r="V11" s="176"/>
    </row>
    <row r="12" spans="1:22" customFormat="1" ht="12.7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</row>
    <row r="13" spans="1:22" customFormat="1" ht="13.5" thickBo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</row>
    <row r="14" spans="1:22" ht="12.75" thickBot="1">
      <c r="B14" s="323" t="s">
        <v>157</v>
      </c>
      <c r="C14" s="323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5"/>
      <c r="R14" s="325"/>
      <c r="S14" s="324"/>
      <c r="T14" s="324"/>
      <c r="U14" s="324"/>
      <c r="V14" s="176"/>
    </row>
    <row r="15" spans="1:22">
      <c r="B15" s="198"/>
      <c r="C15" s="198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99"/>
      <c r="R15" s="199"/>
      <c r="S15" s="167"/>
      <c r="T15" s="167"/>
      <c r="U15" s="167"/>
      <c r="V15" s="176"/>
    </row>
    <row r="16" spans="1:22">
      <c r="B16" s="151"/>
      <c r="C16" s="151"/>
      <c r="D16" s="167"/>
      <c r="E16" s="499" t="s">
        <v>11</v>
      </c>
      <c r="F16" s="499"/>
      <c r="G16" s="499"/>
      <c r="H16" s="180"/>
      <c r="I16" s="499" t="s">
        <v>12</v>
      </c>
      <c r="J16" s="499"/>
      <c r="K16" s="499"/>
      <c r="L16" s="499"/>
      <c r="M16" s="499"/>
      <c r="N16" s="499"/>
      <c r="O16" s="499"/>
      <c r="P16" s="181"/>
      <c r="Q16" s="151"/>
      <c r="R16" s="151"/>
      <c r="S16" s="151"/>
      <c r="T16" s="151"/>
      <c r="U16" s="151"/>
      <c r="V16" s="176"/>
    </row>
    <row r="17" spans="2:23" ht="12.75" customHeight="1">
      <c r="B17" s="167"/>
      <c r="C17" s="167"/>
      <c r="D17" s="167"/>
      <c r="E17" s="182"/>
      <c r="F17" s="182"/>
      <c r="G17" s="182"/>
      <c r="H17" s="167"/>
      <c r="I17" s="183"/>
      <c r="J17" s="184"/>
      <c r="K17" s="500" t="s">
        <v>36</v>
      </c>
      <c r="L17" s="500"/>
      <c r="M17" s="500"/>
      <c r="N17" s="500"/>
      <c r="O17" s="500"/>
      <c r="P17" s="185"/>
      <c r="Q17" s="154"/>
      <c r="R17" s="151"/>
      <c r="S17" s="154"/>
      <c r="T17" s="151"/>
      <c r="U17" s="154"/>
      <c r="V17" s="176"/>
    </row>
    <row r="18" spans="2:23" ht="62.25" customHeight="1" thickBot="1">
      <c r="B18" s="326" t="s">
        <v>154</v>
      </c>
      <c r="C18" s="180"/>
      <c r="D18" s="186"/>
      <c r="E18" s="327" t="s">
        <v>16</v>
      </c>
      <c r="F18" s="187"/>
      <c r="G18" s="327" t="s">
        <v>0</v>
      </c>
      <c r="H18" s="206"/>
      <c r="I18" s="327" t="s">
        <v>173</v>
      </c>
      <c r="J18" s="206"/>
      <c r="K18" s="327" t="s">
        <v>174</v>
      </c>
      <c r="L18" s="207"/>
      <c r="M18" s="327" t="s">
        <v>175</v>
      </c>
      <c r="N18" s="207"/>
      <c r="O18" s="327" t="s">
        <v>176</v>
      </c>
      <c r="P18" s="208"/>
      <c r="Q18" s="328" t="s">
        <v>166</v>
      </c>
      <c r="R18" s="208"/>
      <c r="S18" s="327" t="s">
        <v>178</v>
      </c>
      <c r="T18" s="208"/>
      <c r="U18" s="328" t="s">
        <v>17</v>
      </c>
      <c r="V18" s="176"/>
      <c r="W18" s="7"/>
    </row>
    <row r="19" spans="2:23" ht="12.75" customHeight="1">
      <c r="B19" s="202" t="s">
        <v>252</v>
      </c>
      <c r="C19" s="202"/>
      <c r="D19" s="188"/>
      <c r="E19" s="168">
        <v>168721</v>
      </c>
      <c r="F19" s="168"/>
      <c r="G19" s="168">
        <v>455241</v>
      </c>
      <c r="H19" s="172"/>
      <c r="I19" s="168">
        <v>705540</v>
      </c>
      <c r="J19" s="172"/>
      <c r="K19" s="168">
        <v>17497</v>
      </c>
      <c r="L19" s="168"/>
      <c r="M19" s="170">
        <v>-7475</v>
      </c>
      <c r="N19" s="168"/>
      <c r="O19" s="170">
        <v>-67306</v>
      </c>
      <c r="P19" s="168"/>
      <c r="Q19" s="172">
        <f>E19+G19+I19+K19+M19+O19</f>
        <v>1272218</v>
      </c>
      <c r="R19" s="172"/>
      <c r="S19" s="168">
        <v>248884</v>
      </c>
      <c r="T19" s="168"/>
      <c r="U19" s="172">
        <f>Q19+S19</f>
        <v>1521102</v>
      </c>
      <c r="V19" s="176"/>
    </row>
    <row r="20" spans="2:23" ht="12.75" customHeight="1">
      <c r="B20" s="329" t="s">
        <v>253</v>
      </c>
      <c r="C20" s="188"/>
      <c r="D20" s="188"/>
      <c r="E20" s="332" t="s">
        <v>60</v>
      </c>
      <c r="F20" s="164"/>
      <c r="G20" s="332" t="s">
        <v>60</v>
      </c>
      <c r="H20" s="166"/>
      <c r="I20" s="332" t="s">
        <v>60</v>
      </c>
      <c r="J20" s="171"/>
      <c r="K20" s="332">
        <v>1089</v>
      </c>
      <c r="L20" s="171"/>
      <c r="M20" s="332">
        <v>19810</v>
      </c>
      <c r="N20" s="171"/>
      <c r="O20" s="332">
        <v>15044</v>
      </c>
      <c r="P20" s="171"/>
      <c r="Q20" s="332">
        <f>SUM(K20:P20)</f>
        <v>35943</v>
      </c>
      <c r="R20" s="175"/>
      <c r="S20" s="332">
        <v>4862</v>
      </c>
      <c r="T20" s="171"/>
      <c r="U20" s="332">
        <f t="shared" ref="U20:U21" si="0">SUM(Q20:S20)</f>
        <v>40805</v>
      </c>
      <c r="V20" s="176"/>
    </row>
    <row r="21" spans="2:23" ht="12.75" customHeight="1">
      <c r="B21" s="329" t="s">
        <v>254</v>
      </c>
      <c r="C21" s="188"/>
      <c r="D21" s="188"/>
      <c r="E21" s="332" t="s">
        <v>60</v>
      </c>
      <c r="F21" s="166"/>
      <c r="G21" s="332" t="s">
        <v>60</v>
      </c>
      <c r="H21" s="171"/>
      <c r="I21" s="332">
        <v>130101</v>
      </c>
      <c r="J21" s="171"/>
      <c r="K21" s="332" t="s">
        <v>60</v>
      </c>
      <c r="L21" s="171"/>
      <c r="M21" s="332" t="s">
        <v>60</v>
      </c>
      <c r="N21" s="171"/>
      <c r="O21" s="332" t="s">
        <v>60</v>
      </c>
      <c r="P21" s="171"/>
      <c r="Q21" s="332">
        <f>SUM(I21:P21)</f>
        <v>130101</v>
      </c>
      <c r="R21" s="175"/>
      <c r="S21" s="332">
        <v>2507</v>
      </c>
      <c r="T21" s="171"/>
      <c r="U21" s="332">
        <f t="shared" si="0"/>
        <v>132608</v>
      </c>
      <c r="V21" s="176"/>
    </row>
    <row r="22" spans="2:23" ht="12.75" customHeight="1">
      <c r="B22" s="330" t="s">
        <v>57</v>
      </c>
      <c r="C22" s="202"/>
      <c r="D22" s="188"/>
      <c r="E22" s="333" t="s">
        <v>60</v>
      </c>
      <c r="F22" s="168"/>
      <c r="G22" s="333" t="s">
        <v>60</v>
      </c>
      <c r="H22" s="175"/>
      <c r="I22" s="333">
        <f>I21</f>
        <v>130101</v>
      </c>
      <c r="J22" s="172"/>
      <c r="K22" s="333">
        <f>K20</f>
        <v>1089</v>
      </c>
      <c r="L22" s="168"/>
      <c r="M22" s="333">
        <f>M20</f>
        <v>19810</v>
      </c>
      <c r="N22" s="168"/>
      <c r="O22" s="333">
        <f>O20</f>
        <v>15044</v>
      </c>
      <c r="P22" s="168"/>
      <c r="Q22" s="333">
        <f>Q21+Q20</f>
        <v>166044</v>
      </c>
      <c r="R22" s="168"/>
      <c r="S22" s="333">
        <f>S21+S20</f>
        <v>7369</v>
      </c>
      <c r="T22" s="168"/>
      <c r="U22" s="333">
        <f t="shared" ref="U22" si="1">SUM(Q22:S22)</f>
        <v>173413</v>
      </c>
      <c r="V22" s="176"/>
    </row>
    <row r="23" spans="2:23" ht="12.75" customHeight="1">
      <c r="B23" s="201"/>
      <c r="C23" s="167"/>
      <c r="D23" s="167"/>
      <c r="E23" s="334"/>
      <c r="F23" s="190"/>
      <c r="G23" s="334"/>
      <c r="H23" s="175"/>
      <c r="I23" s="334"/>
      <c r="J23" s="175"/>
      <c r="K23" s="334"/>
      <c r="L23" s="190"/>
      <c r="M23" s="334"/>
      <c r="N23" s="190"/>
      <c r="O23" s="334"/>
      <c r="P23" s="190"/>
      <c r="Q23" s="334"/>
      <c r="R23" s="190"/>
      <c r="S23" s="334"/>
      <c r="T23" s="190"/>
      <c r="U23" s="334"/>
      <c r="V23" s="176"/>
    </row>
    <row r="24" spans="2:23" ht="12.75" customHeight="1">
      <c r="B24" s="201" t="s">
        <v>19</v>
      </c>
      <c r="C24" s="167"/>
      <c r="D24" s="167"/>
      <c r="E24" s="332" t="s">
        <v>60</v>
      </c>
      <c r="F24" s="164"/>
      <c r="G24" s="332" t="s">
        <v>60</v>
      </c>
      <c r="H24" s="171"/>
      <c r="I24" s="332">
        <v>-59316</v>
      </c>
      <c r="J24" s="171"/>
      <c r="K24" s="332" t="s">
        <v>60</v>
      </c>
      <c r="L24" s="191"/>
      <c r="M24" s="332" t="s">
        <v>60</v>
      </c>
      <c r="N24" s="191"/>
      <c r="O24" s="332" t="s">
        <v>60</v>
      </c>
      <c r="P24" s="191"/>
      <c r="Q24" s="332">
        <f>SUM(E24:O24)</f>
        <v>-59316</v>
      </c>
      <c r="R24" s="190"/>
      <c r="S24" s="332">
        <v>-17753</v>
      </c>
      <c r="T24" s="191"/>
      <c r="U24" s="332">
        <f t="shared" ref="U24" si="2">SUM(Q24:S24)</f>
        <v>-77069</v>
      </c>
      <c r="V24" s="176"/>
    </row>
    <row r="25" spans="2:23" ht="23.25" customHeight="1">
      <c r="B25" s="331" t="s">
        <v>179</v>
      </c>
      <c r="C25" s="203"/>
      <c r="D25" s="167"/>
      <c r="E25" s="332" t="s">
        <v>60</v>
      </c>
      <c r="F25" s="164"/>
      <c r="G25" s="332" t="s">
        <v>60</v>
      </c>
      <c r="H25" s="171"/>
      <c r="I25" s="332" t="s">
        <v>60</v>
      </c>
      <c r="J25" s="171"/>
      <c r="K25" s="332" t="s">
        <v>60</v>
      </c>
      <c r="L25" s="191"/>
      <c r="M25" s="332" t="s">
        <v>60</v>
      </c>
      <c r="N25" s="191"/>
      <c r="O25" s="332" t="s">
        <v>60</v>
      </c>
      <c r="P25" s="191"/>
      <c r="Q25" s="332" t="s">
        <v>60</v>
      </c>
      <c r="R25" s="191"/>
      <c r="S25" s="332">
        <v>8634</v>
      </c>
      <c r="T25" s="191"/>
      <c r="U25" s="332">
        <f>SUM(S25:T25)</f>
        <v>8634</v>
      </c>
      <c r="V25" s="176"/>
    </row>
    <row r="26" spans="2:23" ht="12.75" customHeight="1" thickBot="1">
      <c r="B26" s="331" t="s">
        <v>29</v>
      </c>
      <c r="C26" s="167"/>
      <c r="D26" s="167"/>
      <c r="E26" s="189" t="s">
        <v>60</v>
      </c>
      <c r="F26" s="166"/>
      <c r="G26" s="165" t="s">
        <v>60</v>
      </c>
      <c r="H26" s="171"/>
      <c r="I26" s="204">
        <v>1508</v>
      </c>
      <c r="J26" s="171"/>
      <c r="K26" s="166">
        <v>-31</v>
      </c>
      <c r="L26" s="171"/>
      <c r="M26" s="166" t="s">
        <v>60</v>
      </c>
      <c r="N26" s="171"/>
      <c r="O26" s="166" t="s">
        <v>60</v>
      </c>
      <c r="P26" s="171"/>
      <c r="Q26" s="165">
        <f>SUM(I26:P26)</f>
        <v>1477</v>
      </c>
      <c r="R26" s="171"/>
      <c r="S26" s="166">
        <v>-2343</v>
      </c>
      <c r="T26" s="171"/>
      <c r="U26" s="166">
        <f t="shared" ref="U26" si="3">SUM(Q26:S26)</f>
        <v>-866</v>
      </c>
      <c r="V26" s="176"/>
    </row>
    <row r="27" spans="2:23" ht="12.95" customHeight="1" thickBot="1">
      <c r="B27" s="330" t="s">
        <v>185</v>
      </c>
      <c r="C27" s="202"/>
      <c r="D27" s="188"/>
      <c r="E27" s="248">
        <f>E19</f>
        <v>168721</v>
      </c>
      <c r="F27" s="205"/>
      <c r="G27" s="248">
        <f>G19</f>
        <v>455241</v>
      </c>
      <c r="H27" s="175"/>
      <c r="I27" s="248">
        <f>I19+I22+I24+I26</f>
        <v>777833</v>
      </c>
      <c r="J27" s="175"/>
      <c r="K27" s="248">
        <f>K19+K22+K26</f>
        <v>18555</v>
      </c>
      <c r="L27" s="190"/>
      <c r="M27" s="248">
        <f>M19+M22</f>
        <v>12335</v>
      </c>
      <c r="N27" s="168"/>
      <c r="O27" s="248">
        <f>O19+O22</f>
        <v>-52262</v>
      </c>
      <c r="P27" s="168"/>
      <c r="Q27" s="248">
        <f>Q19+Q22+Q24+Q26</f>
        <v>1380423</v>
      </c>
      <c r="R27" s="172"/>
      <c r="S27" s="248">
        <f>S19+S22+S24+S25+S26</f>
        <v>244791</v>
      </c>
      <c r="T27" s="172"/>
      <c r="U27" s="248">
        <f>U19+U22+U24+U25+U26</f>
        <v>1625214</v>
      </c>
      <c r="V27" s="176"/>
    </row>
    <row r="28" spans="2:23" ht="12.75" customHeight="1">
      <c r="B28" s="330"/>
      <c r="C28" s="202"/>
      <c r="D28" s="188"/>
      <c r="E28" s="335"/>
      <c r="F28" s="190"/>
      <c r="G28" s="249"/>
      <c r="H28" s="175"/>
      <c r="I28" s="249"/>
      <c r="J28" s="175"/>
      <c r="K28" s="249"/>
      <c r="L28" s="190"/>
      <c r="M28" s="249"/>
      <c r="N28" s="190"/>
      <c r="O28" s="249"/>
      <c r="P28" s="190"/>
      <c r="Q28" s="249"/>
      <c r="R28" s="175"/>
      <c r="S28" s="249"/>
      <c r="T28" s="175"/>
      <c r="U28" s="249"/>
      <c r="V28" s="176"/>
    </row>
    <row r="29" spans="2:23" ht="12.75" customHeight="1">
      <c r="B29" s="330" t="s">
        <v>250</v>
      </c>
      <c r="C29" s="202"/>
      <c r="D29" s="188"/>
      <c r="E29" s="410">
        <f>E27</f>
        <v>168721</v>
      </c>
      <c r="F29" s="412"/>
      <c r="G29" s="410">
        <f>G27</f>
        <v>455241</v>
      </c>
      <c r="H29" s="412"/>
      <c r="I29" s="410">
        <f>I27</f>
        <v>777833</v>
      </c>
      <c r="J29" s="412"/>
      <c r="K29" s="410">
        <f>K27</f>
        <v>18555</v>
      </c>
      <c r="L29" s="412"/>
      <c r="M29" s="410">
        <f>M27</f>
        <v>12335</v>
      </c>
      <c r="N29" s="412"/>
      <c r="O29" s="410">
        <f>O27</f>
        <v>-52262</v>
      </c>
      <c r="P29" s="412"/>
      <c r="Q29" s="410">
        <f>Q27</f>
        <v>1380423</v>
      </c>
      <c r="R29" s="412"/>
      <c r="S29" s="410">
        <f>S27</f>
        <v>244791</v>
      </c>
      <c r="T29" s="412"/>
      <c r="U29" s="410">
        <f t="shared" ref="U29:U38" si="4">SUM(Q29:S29)</f>
        <v>1625214</v>
      </c>
      <c r="V29" s="247"/>
      <c r="W29" s="7"/>
    </row>
    <row r="30" spans="2:23" ht="12.75" customHeight="1">
      <c r="B30" s="329" t="s">
        <v>287</v>
      </c>
      <c r="C30" s="202"/>
      <c r="D30" s="188"/>
      <c r="E30" s="403" t="s">
        <v>60</v>
      </c>
      <c r="F30" s="414"/>
      <c r="G30" s="403" t="s">
        <v>60</v>
      </c>
      <c r="H30" s="412"/>
      <c r="I30" s="403">
        <v>20349</v>
      </c>
      <c r="J30" s="412"/>
      <c r="K30" s="403" t="s">
        <v>60</v>
      </c>
      <c r="L30" s="414"/>
      <c r="M30" s="403" t="s">
        <v>60</v>
      </c>
      <c r="N30" s="414"/>
      <c r="O30" s="403" t="s">
        <v>60</v>
      </c>
      <c r="P30" s="412"/>
      <c r="Q30" s="403">
        <v>20349</v>
      </c>
      <c r="R30" s="414"/>
      <c r="S30" s="403">
        <v>4903</v>
      </c>
      <c r="T30" s="412"/>
      <c r="U30" s="403">
        <f>SUM(Q30:T30)</f>
        <v>25252</v>
      </c>
      <c r="V30" s="247"/>
      <c r="W30" s="7"/>
    </row>
    <row r="31" spans="2:23" ht="12.75" customHeight="1">
      <c r="B31" s="330" t="s">
        <v>288</v>
      </c>
      <c r="C31" s="202"/>
      <c r="D31" s="188"/>
      <c r="E31" s="410">
        <v>168721</v>
      </c>
      <c r="F31" s="412"/>
      <c r="G31" s="410">
        <f>G29</f>
        <v>455241</v>
      </c>
      <c r="H31" s="412"/>
      <c r="I31" s="410">
        <f>SUM(I29:I30)</f>
        <v>798182</v>
      </c>
      <c r="J31" s="412"/>
      <c r="K31" s="410">
        <f>K29</f>
        <v>18555</v>
      </c>
      <c r="L31" s="412"/>
      <c r="M31" s="410">
        <f>M29</f>
        <v>12335</v>
      </c>
      <c r="N31" s="412"/>
      <c r="O31" s="410">
        <f>O29</f>
        <v>-52262</v>
      </c>
      <c r="P31" s="412"/>
      <c r="Q31" s="410">
        <f>SUM(E31:P31)</f>
        <v>1400772</v>
      </c>
      <c r="R31" s="412"/>
      <c r="S31" s="410">
        <f>SUM(S29:S30)</f>
        <v>249694</v>
      </c>
      <c r="T31" s="412"/>
      <c r="U31" s="410">
        <f t="shared" si="4"/>
        <v>1650466</v>
      </c>
      <c r="V31" s="247"/>
      <c r="W31" s="7"/>
    </row>
    <row r="32" spans="2:23" ht="12.75" customHeight="1">
      <c r="B32" s="329" t="s">
        <v>10</v>
      </c>
      <c r="C32" s="188"/>
      <c r="D32" s="188"/>
      <c r="E32" s="403" t="s">
        <v>60</v>
      </c>
      <c r="F32" s="414"/>
      <c r="G32" s="403" t="s">
        <v>60</v>
      </c>
      <c r="H32" s="414"/>
      <c r="I32" s="403" t="s">
        <v>60</v>
      </c>
      <c r="J32" s="414"/>
      <c r="K32" s="403">
        <v>3161</v>
      </c>
      <c r="L32" s="414"/>
      <c r="M32" s="403">
        <v>-38378</v>
      </c>
      <c r="N32" s="414"/>
      <c r="O32" s="403">
        <v>-15165</v>
      </c>
      <c r="P32" s="414"/>
      <c r="Q32" s="403">
        <f>SUM(K32:P32)</f>
        <v>-50382</v>
      </c>
      <c r="R32" s="412"/>
      <c r="S32" s="403">
        <v>-11288</v>
      </c>
      <c r="T32" s="414"/>
      <c r="U32" s="403">
        <f>SUM(Q32:T32)</f>
        <v>-61670</v>
      </c>
      <c r="V32" s="247"/>
    </row>
    <row r="33" spans="2:22" ht="12.75" customHeight="1">
      <c r="B33" s="329" t="s">
        <v>18</v>
      </c>
      <c r="C33" s="188"/>
      <c r="D33" s="188"/>
      <c r="E33" s="403" t="s">
        <v>60</v>
      </c>
      <c r="F33" s="414"/>
      <c r="G33" s="403" t="s">
        <v>60</v>
      </c>
      <c r="H33" s="414"/>
      <c r="I33" s="403">
        <v>45983</v>
      </c>
      <c r="J33" s="414"/>
      <c r="K33" s="403" t="s">
        <v>60</v>
      </c>
      <c r="L33" s="414"/>
      <c r="M33" s="403" t="s">
        <v>60</v>
      </c>
      <c r="N33" s="414"/>
      <c r="O33" s="403" t="s">
        <v>60</v>
      </c>
      <c r="P33" s="414"/>
      <c r="Q33" s="403">
        <f>SUM(I33:P33)</f>
        <v>45983</v>
      </c>
      <c r="R33" s="412"/>
      <c r="S33" s="403">
        <v>30276</v>
      </c>
      <c r="T33" s="414"/>
      <c r="U33" s="403">
        <f t="shared" si="4"/>
        <v>76259</v>
      </c>
      <c r="V33" s="247"/>
    </row>
    <row r="34" spans="2:22" ht="12.75" customHeight="1">
      <c r="B34" s="330" t="s">
        <v>57</v>
      </c>
      <c r="C34" s="202"/>
      <c r="D34" s="188"/>
      <c r="E34" s="410" t="s">
        <v>60</v>
      </c>
      <c r="F34" s="412"/>
      <c r="G34" s="410" t="s">
        <v>60</v>
      </c>
      <c r="H34" s="412"/>
      <c r="I34" s="410">
        <f>I33</f>
        <v>45983</v>
      </c>
      <c r="J34" s="412"/>
      <c r="K34" s="410">
        <f>K32</f>
        <v>3161</v>
      </c>
      <c r="L34" s="412"/>
      <c r="M34" s="410">
        <f>M32</f>
        <v>-38378</v>
      </c>
      <c r="N34" s="412"/>
      <c r="O34" s="410">
        <f>O32</f>
        <v>-15165</v>
      </c>
      <c r="P34" s="412"/>
      <c r="Q34" s="410">
        <f>Q33+Q32</f>
        <v>-4399</v>
      </c>
      <c r="R34" s="412"/>
      <c r="S34" s="410">
        <f>S33+S32</f>
        <v>18988</v>
      </c>
      <c r="T34" s="412"/>
      <c r="U34" s="410">
        <f t="shared" si="4"/>
        <v>14589</v>
      </c>
      <c r="V34" s="247"/>
    </row>
    <row r="35" spans="2:22" ht="12.75" customHeight="1">
      <c r="B35" s="329"/>
      <c r="C35" s="188"/>
      <c r="D35" s="188"/>
      <c r="E35" s="410"/>
      <c r="F35" s="412"/>
      <c r="G35" s="410"/>
      <c r="H35" s="412"/>
      <c r="I35" s="410"/>
      <c r="J35" s="412"/>
      <c r="K35" s="410"/>
      <c r="L35" s="412"/>
      <c r="M35" s="410"/>
      <c r="N35" s="412"/>
      <c r="O35" s="410"/>
      <c r="P35" s="412"/>
      <c r="Q35" s="410"/>
      <c r="R35" s="412"/>
      <c r="S35" s="410"/>
      <c r="T35" s="412"/>
      <c r="U35" s="410"/>
      <c r="V35" s="247"/>
    </row>
    <row r="36" spans="2:22" ht="12.75" customHeight="1">
      <c r="B36" s="201" t="s">
        <v>19</v>
      </c>
      <c r="C36" s="167"/>
      <c r="D36" s="167"/>
      <c r="E36" s="403" t="s">
        <v>60</v>
      </c>
      <c r="F36" s="414"/>
      <c r="G36" s="403" t="s">
        <v>60</v>
      </c>
      <c r="H36" s="414"/>
      <c r="I36" s="403">
        <v>-59316</v>
      </c>
      <c r="J36" s="414"/>
      <c r="K36" s="403" t="s">
        <v>60</v>
      </c>
      <c r="L36" s="414"/>
      <c r="M36" s="403" t="s">
        <v>60</v>
      </c>
      <c r="N36" s="414"/>
      <c r="O36" s="403" t="s">
        <v>60</v>
      </c>
      <c r="P36" s="414"/>
      <c r="Q36" s="403">
        <f>SUM(E36:O36)</f>
        <v>-59316</v>
      </c>
      <c r="R36" s="412"/>
      <c r="S36" s="403">
        <v>-17795</v>
      </c>
      <c r="T36" s="414"/>
      <c r="U36" s="403">
        <f t="shared" si="4"/>
        <v>-77111</v>
      </c>
      <c r="V36" s="247"/>
    </row>
    <row r="37" spans="2:22" ht="23.25" customHeight="1">
      <c r="B37" s="331" t="s">
        <v>179</v>
      </c>
      <c r="C37" s="203"/>
      <c r="D37" s="167"/>
      <c r="E37" s="403" t="s">
        <v>60</v>
      </c>
      <c r="F37" s="414"/>
      <c r="G37" s="403" t="s">
        <v>60</v>
      </c>
      <c r="H37" s="414"/>
      <c r="I37" s="403" t="s">
        <v>60</v>
      </c>
      <c r="J37" s="414"/>
      <c r="K37" s="403" t="s">
        <v>60</v>
      </c>
      <c r="L37" s="414"/>
      <c r="M37" s="403" t="s">
        <v>60</v>
      </c>
      <c r="N37" s="414"/>
      <c r="O37" s="403" t="s">
        <v>60</v>
      </c>
      <c r="P37" s="414"/>
      <c r="Q37" s="403" t="s">
        <v>60</v>
      </c>
      <c r="R37" s="414"/>
      <c r="S37" s="403">
        <v>54</v>
      </c>
      <c r="T37" s="414"/>
      <c r="U37" s="403">
        <f>SUM(Q37:S37)</f>
        <v>54</v>
      </c>
      <c r="V37" s="247"/>
    </row>
    <row r="38" spans="2:22" ht="23.25" customHeight="1" thickBot="1">
      <c r="B38" s="331" t="s">
        <v>289</v>
      </c>
      <c r="C38" s="167"/>
      <c r="D38" s="167"/>
      <c r="E38" s="414" t="s">
        <v>60</v>
      </c>
      <c r="F38" s="414"/>
      <c r="G38" s="415" t="s">
        <v>60</v>
      </c>
      <c r="H38" s="414"/>
      <c r="I38" s="416">
        <v>-16541</v>
      </c>
      <c r="J38" s="414"/>
      <c r="K38" s="414">
        <v>-893</v>
      </c>
      <c r="L38" s="414"/>
      <c r="M38" s="415">
        <v>61</v>
      </c>
      <c r="N38" s="414"/>
      <c r="O38" s="414">
        <v>32</v>
      </c>
      <c r="P38" s="414"/>
      <c r="Q38" s="415">
        <f>SUM(I38:P38)</f>
        <v>-17341</v>
      </c>
      <c r="R38" s="414"/>
      <c r="S38" s="414">
        <v>-35390</v>
      </c>
      <c r="T38" s="414"/>
      <c r="U38" s="414">
        <f t="shared" si="4"/>
        <v>-52731</v>
      </c>
      <c r="V38" s="247"/>
    </row>
    <row r="39" spans="2:22" ht="12.75" customHeight="1" thickBot="1">
      <c r="B39" s="330" t="s">
        <v>251</v>
      </c>
      <c r="C39" s="202"/>
      <c r="D39" s="188"/>
      <c r="E39" s="413">
        <f>E29</f>
        <v>168721</v>
      </c>
      <c r="F39" s="412"/>
      <c r="G39" s="413">
        <f>G29</f>
        <v>455241</v>
      </c>
      <c r="H39" s="412"/>
      <c r="I39" s="413">
        <f>I29+I34+I36+I38</f>
        <v>747959</v>
      </c>
      <c r="J39" s="412"/>
      <c r="K39" s="413">
        <f>K29+K34+K38</f>
        <v>20823</v>
      </c>
      <c r="L39" s="412"/>
      <c r="M39" s="413">
        <f>M29+M34</f>
        <v>-26043</v>
      </c>
      <c r="N39" s="412"/>
      <c r="O39" s="413">
        <f>O29+O34</f>
        <v>-67427</v>
      </c>
      <c r="P39" s="412"/>
      <c r="Q39" s="413">
        <f>Q31+Q34+Q36+Q38</f>
        <v>1319716</v>
      </c>
      <c r="R39" s="412"/>
      <c r="S39" s="413">
        <f>S31+S34+S36+S37+S38</f>
        <v>215551</v>
      </c>
      <c r="T39" s="412"/>
      <c r="U39" s="413">
        <f>SUM(Q39:T39)</f>
        <v>1535267</v>
      </c>
      <c r="V39" s="247"/>
    </row>
    <row r="40" spans="2:22" ht="12.75" customHeight="1">
      <c r="B40" s="202"/>
      <c r="C40" s="202"/>
      <c r="D40" s="188"/>
      <c r="E40" s="192"/>
      <c r="F40" s="193"/>
      <c r="G40" s="192"/>
      <c r="H40" s="194"/>
      <c r="I40" s="192"/>
      <c r="J40" s="192"/>
      <c r="K40" s="192"/>
      <c r="L40" s="193"/>
      <c r="M40" s="195"/>
      <c r="N40" s="193"/>
      <c r="O40" s="193"/>
      <c r="P40" s="193"/>
      <c r="Q40" s="196"/>
      <c r="R40" s="161"/>
      <c r="S40" s="192"/>
      <c r="T40" s="194"/>
      <c r="U40" s="196"/>
      <c r="V40" s="176"/>
    </row>
    <row r="41" spans="2:22">
      <c r="B41" s="60" t="s">
        <v>244</v>
      </c>
      <c r="C41" s="173"/>
      <c r="D41" s="167"/>
      <c r="E41" s="151"/>
      <c r="F41" s="151"/>
      <c r="G41" s="151"/>
      <c r="H41" s="167"/>
      <c r="I41" s="151"/>
      <c r="J41" s="167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2:22">
      <c r="B42" s="60" t="s">
        <v>296</v>
      </c>
      <c r="C42" s="173"/>
      <c r="D42" s="167"/>
      <c r="E42" s="151"/>
      <c r="F42" s="151"/>
      <c r="G42" s="151"/>
      <c r="H42" s="167"/>
      <c r="I42" s="151"/>
      <c r="J42" s="167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</row>
    <row r="43" spans="2:22" ht="12.75" thickBot="1"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customSheetViews>
    <customSheetView guid="{F63FFA50-AD3A-44DA-89DA-A99A60484418}" showGridLines="0" fitToPage="1" hiddenRows="1" showRuler="0">
      <selection activeCell="A13" sqref="A1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BD56928B-4709-48D3-B9BC-BE4273BF11C9}" showGridLines="0" fitToPage="1" hiddenRows="1" showRuler="0">
      <selection activeCell="E30" sqref="E30:G30"/>
      <pageMargins left="0.78740157499999996" right="0.78740157499999996" top="0.984251969" bottom="0.984251969" header="0.4921259845" footer="0.4921259845"/>
      <pageSetup paperSize="9" scale="95" orientation="landscape" r:id="rId2"/>
      <headerFooter alignWithMargins="0"/>
    </customSheetView>
    <customSheetView guid="{A6523D42-A74A-4531-8D44-6B22F0B3352B}" showPageBreaks="1" showGridLines="0" fitToPage="1" hiddenRows="1" showRuler="0" topLeftCell="A7">
      <selection activeCell="A41" sqref="A41"/>
      <pageMargins left="0.78740157499999996" right="0.78740157499999996" top="0.984251969" bottom="0.984251969" header="0.4921259845" footer="0.4921259845"/>
      <pageSetup paperSize="9" scale="95" orientation="landscape" r:id="rId3"/>
      <headerFooter alignWithMargins="0"/>
    </customSheetView>
    <customSheetView guid="{306A951E-DF6F-4986-B65D-D729B3E073A8}" showGridLines="0" fitToPage="1" hiddenRows="1" showRuler="0">
      <selection activeCell="A7" sqref="A7:L30"/>
      <pageMargins left="0.78740157499999996" right="0.78740157499999996" top="0.984251969" bottom="0.984251969" header="0.4921259845" footer="0.4921259845"/>
      <pageSetup paperSize="9" scale="95" orientation="landscape" r:id="rId4"/>
      <headerFooter alignWithMargins="0"/>
    </customSheetView>
  </customSheetViews>
  <mergeCells count="3">
    <mergeCell ref="E16:G16"/>
    <mergeCell ref="I16:O16"/>
    <mergeCell ref="K17:O17"/>
  </mergeCells>
  <phoneticPr fontId="1" type="noConversion"/>
  <pageMargins left="0.78740157499999996" right="0.78740157499999996" top="0.984251969" bottom="0.984251969" header="0.4921259845" footer="0.4921259845"/>
  <pageSetup paperSize="9" scale="77" orientation="landscape" r:id="rId5"/>
  <headerFooter alignWithMargins="0"/>
  <ignoredErrors>
    <ignoredError sqref="U25 U30 U32" formula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zoomScaleNormal="100" workbookViewId="0">
      <selection activeCell="M40" sqref="M40"/>
    </sheetView>
  </sheetViews>
  <sheetFormatPr baseColWidth="10" defaultColWidth="11.42578125" defaultRowHeight="12"/>
  <cols>
    <col min="1" max="1" width="3.7109375" style="151" customWidth="1"/>
    <col min="2" max="2" width="69.7109375" style="1" customWidth="1"/>
    <col min="3" max="4" width="1.7109375" style="1" customWidth="1"/>
    <col min="5" max="5" width="12.5703125" style="1" customWidth="1"/>
    <col min="6" max="7" width="1.7109375" style="1" customWidth="1"/>
    <col min="8" max="8" width="12.7109375" style="1" customWidth="1"/>
    <col min="9" max="9" width="3.7109375" style="1" customWidth="1"/>
    <col min="10" max="16384" width="11.42578125" style="1"/>
  </cols>
  <sheetData>
    <row r="1" spans="2:9" ht="12.6" customHeight="1"/>
    <row r="2" spans="2:9" ht="12.6" customHeight="1"/>
    <row r="3" spans="2:9" ht="12.6" customHeight="1"/>
    <row r="4" spans="2:9" ht="12.6" customHeight="1"/>
    <row r="5" spans="2:9" ht="12.6" customHeight="1"/>
    <row r="6" spans="2:9" ht="12.6" customHeight="1"/>
    <row r="7" spans="2:9" ht="12.6" customHeight="1"/>
    <row r="8" spans="2:9" ht="12.6" customHeight="1"/>
    <row r="9" spans="2:9" ht="12.6" customHeight="1"/>
    <row r="10" spans="2:9" ht="12.6" customHeight="1"/>
    <row r="11" spans="2:9" ht="24" customHeight="1">
      <c r="B11" s="215" t="s">
        <v>45</v>
      </c>
      <c r="C11" s="38"/>
      <c r="D11" s="38"/>
    </row>
    <row r="12" spans="2:9" ht="12.75" customHeight="1"/>
    <row r="13" spans="2:9" ht="12.75" customHeight="1" thickBot="1"/>
    <row r="14" spans="2:9" ht="12.75" customHeight="1" thickBot="1">
      <c r="B14" s="250" t="s">
        <v>158</v>
      </c>
      <c r="C14" s="250"/>
      <c r="D14" s="250"/>
      <c r="E14" s="266"/>
      <c r="F14" s="266"/>
      <c r="G14" s="266"/>
      <c r="H14" s="266"/>
      <c r="I14" s="59"/>
    </row>
    <row r="15" spans="2:9" ht="5.45" customHeight="1">
      <c r="B15" s="44"/>
      <c r="C15" s="44"/>
      <c r="D15" s="44"/>
      <c r="E15" s="74"/>
      <c r="F15" s="74"/>
      <c r="G15" s="74"/>
      <c r="H15" s="74"/>
      <c r="I15" s="59"/>
    </row>
    <row r="16" spans="2:9" ht="12.75" customHeight="1">
      <c r="B16" s="44"/>
      <c r="C16" s="44"/>
      <c r="D16" s="44"/>
      <c r="E16" s="408" t="s">
        <v>298</v>
      </c>
      <c r="F16" s="74"/>
      <c r="G16" s="74"/>
      <c r="H16" s="74" t="s">
        <v>301</v>
      </c>
      <c r="I16" s="59"/>
    </row>
    <row r="17" spans="1:11" ht="12.75" customHeight="1" thickBot="1">
      <c r="B17" s="267" t="s">
        <v>154</v>
      </c>
      <c r="C17" s="6"/>
      <c r="D17" s="44"/>
      <c r="E17" s="400" t="s">
        <v>297</v>
      </c>
      <c r="F17" s="101"/>
      <c r="G17" s="6"/>
      <c r="H17" s="256" t="s">
        <v>300</v>
      </c>
      <c r="I17" s="59"/>
    </row>
    <row r="18" spans="1:11" ht="12.75" customHeight="1">
      <c r="B18" s="310" t="s">
        <v>255</v>
      </c>
      <c r="C18" s="6"/>
      <c r="D18" s="6"/>
      <c r="E18" s="418">
        <v>112414</v>
      </c>
      <c r="F18" s="36"/>
      <c r="G18" s="87"/>
      <c r="H18" s="383">
        <v>209983</v>
      </c>
      <c r="I18" s="46"/>
    </row>
    <row r="19" spans="1:11" ht="23.25" customHeight="1">
      <c r="B19" s="382" t="s">
        <v>293</v>
      </c>
      <c r="C19" s="40"/>
      <c r="D19" s="52"/>
      <c r="E19" s="419">
        <v>182746</v>
      </c>
      <c r="F19" s="36"/>
      <c r="G19" s="87"/>
      <c r="H19" s="379">
        <v>214386</v>
      </c>
      <c r="I19" s="46"/>
      <c r="J19" s="13"/>
      <c r="K19" s="8"/>
    </row>
    <row r="20" spans="1:11" ht="12.75" customHeight="1">
      <c r="B20" s="149" t="s">
        <v>256</v>
      </c>
      <c r="C20" s="6"/>
      <c r="D20" s="6"/>
      <c r="E20" s="403">
        <v>53070</v>
      </c>
      <c r="F20" s="36"/>
      <c r="G20" s="87"/>
      <c r="H20" s="337">
        <v>46811</v>
      </c>
      <c r="I20" s="46"/>
    </row>
    <row r="21" spans="1:11" ht="12.75" customHeight="1">
      <c r="B21" s="149" t="s">
        <v>110</v>
      </c>
      <c r="C21" s="6"/>
      <c r="D21" s="6"/>
      <c r="E21" s="403">
        <v>9274</v>
      </c>
      <c r="F21" s="36"/>
      <c r="G21" s="87"/>
      <c r="H21" s="337">
        <v>7550</v>
      </c>
      <c r="I21" s="46"/>
    </row>
    <row r="22" spans="1:11" ht="12.75" customHeight="1">
      <c r="B22" s="149" t="s">
        <v>111</v>
      </c>
      <c r="C22" s="6"/>
      <c r="D22" s="6"/>
      <c r="E22" s="403">
        <v>15833</v>
      </c>
      <c r="F22" s="36"/>
      <c r="G22" s="87"/>
      <c r="H22" s="337">
        <v>126</v>
      </c>
      <c r="I22" s="46"/>
    </row>
    <row r="23" spans="1:11" ht="12.75" customHeight="1">
      <c r="B23" s="149" t="s">
        <v>112</v>
      </c>
      <c r="C23" s="6"/>
      <c r="D23" s="6"/>
      <c r="E23" s="403">
        <v>54783</v>
      </c>
      <c r="F23" s="36"/>
      <c r="G23" s="87"/>
      <c r="H23" s="337">
        <v>-440</v>
      </c>
      <c r="I23" s="46"/>
    </row>
    <row r="24" spans="1:11" ht="12.75" customHeight="1">
      <c r="B24" s="149" t="s">
        <v>113</v>
      </c>
      <c r="C24" s="6"/>
      <c r="D24" s="6"/>
      <c r="E24" s="403">
        <v>918</v>
      </c>
      <c r="F24" s="36"/>
      <c r="G24" s="87"/>
      <c r="H24" s="337">
        <v>-28512</v>
      </c>
      <c r="I24" s="46"/>
      <c r="J24" s="13"/>
    </row>
    <row r="25" spans="1:11" ht="12.75" customHeight="1">
      <c r="B25" s="197" t="s">
        <v>14</v>
      </c>
      <c r="C25" s="44"/>
      <c r="D25" s="44"/>
      <c r="E25" s="410">
        <f>SUM(E18:E24)</f>
        <v>429038</v>
      </c>
      <c r="F25" s="235"/>
      <c r="G25" s="90"/>
      <c r="H25" s="338">
        <f>SUM(H18:H24)</f>
        <v>449904</v>
      </c>
      <c r="I25" s="91"/>
    </row>
    <row r="26" spans="1:11" ht="12.75" customHeight="1">
      <c r="B26" s="149"/>
      <c r="C26" s="6"/>
      <c r="D26" s="6"/>
      <c r="E26" s="420"/>
      <c r="F26" s="36"/>
      <c r="G26" s="87"/>
      <c r="H26" s="339"/>
      <c r="I26" s="46"/>
    </row>
    <row r="27" spans="1:11" ht="12.75" customHeight="1">
      <c r="B27" s="149" t="s">
        <v>257</v>
      </c>
      <c r="C27" s="6"/>
      <c r="D27" s="6"/>
      <c r="E27" s="403">
        <v>-94195</v>
      </c>
      <c r="F27" s="36"/>
      <c r="G27" s="87"/>
      <c r="H27" s="337">
        <v>29044</v>
      </c>
      <c r="I27" s="46"/>
    </row>
    <row r="28" spans="1:11" ht="12.75" customHeight="1">
      <c r="B28" s="149" t="s">
        <v>258</v>
      </c>
      <c r="C28" s="6"/>
      <c r="D28" s="6"/>
      <c r="E28" s="403">
        <v>-35464</v>
      </c>
      <c r="F28" s="36"/>
      <c r="G28" s="87"/>
      <c r="H28" s="337">
        <v>-71387</v>
      </c>
      <c r="I28" s="46"/>
    </row>
    <row r="29" spans="1:11" ht="12.75" customHeight="1">
      <c r="B29" s="149" t="s">
        <v>114</v>
      </c>
      <c r="C29" s="6"/>
      <c r="D29" s="6"/>
      <c r="E29" s="403">
        <v>1978</v>
      </c>
      <c r="F29" s="36"/>
      <c r="G29" s="87"/>
      <c r="H29" s="337">
        <v>-12545</v>
      </c>
      <c r="I29" s="46"/>
    </row>
    <row r="30" spans="1:11" ht="12.75" customHeight="1">
      <c r="B30" s="149" t="s">
        <v>115</v>
      </c>
      <c r="C30" s="6"/>
      <c r="D30" s="6"/>
      <c r="E30" s="403">
        <v>-63812</v>
      </c>
      <c r="F30" s="36"/>
      <c r="G30" s="87"/>
      <c r="H30" s="337">
        <v>-63528</v>
      </c>
      <c r="I30" s="46"/>
    </row>
    <row r="31" spans="1:11" s="2" customFormat="1" ht="12.75" customHeight="1">
      <c r="A31" s="153"/>
      <c r="B31" s="197" t="s">
        <v>15</v>
      </c>
      <c r="C31" s="44"/>
      <c r="D31" s="44"/>
      <c r="E31" s="410">
        <f>SUM(E25:E30)</f>
        <v>237545</v>
      </c>
      <c r="F31" s="235"/>
      <c r="G31" s="90"/>
      <c r="H31" s="338">
        <f>SUM(H25:H30)</f>
        <v>331488</v>
      </c>
      <c r="I31" s="91"/>
    </row>
    <row r="32" spans="1:11" ht="12.75" customHeight="1">
      <c r="B32" s="149"/>
      <c r="C32" s="6"/>
      <c r="D32" s="6"/>
      <c r="E32" s="420"/>
      <c r="F32" s="36"/>
      <c r="G32" s="87"/>
      <c r="H32" s="339"/>
      <c r="I32" s="46"/>
    </row>
    <row r="33" spans="2:11" ht="23.25" customHeight="1">
      <c r="B33" s="380" t="s">
        <v>291</v>
      </c>
      <c r="C33" s="6"/>
      <c r="D33" s="6"/>
      <c r="E33" s="419">
        <v>-266765</v>
      </c>
      <c r="F33" s="36"/>
      <c r="G33" s="87"/>
      <c r="H33" s="379">
        <v>-269376</v>
      </c>
      <c r="I33" s="46"/>
    </row>
    <row r="34" spans="2:11" ht="12.75" customHeight="1">
      <c r="B34" s="149" t="s">
        <v>43</v>
      </c>
      <c r="C34" s="6"/>
      <c r="D34" s="6"/>
      <c r="E34" s="403"/>
      <c r="F34" s="36"/>
      <c r="G34" s="36"/>
      <c r="H34" s="337"/>
      <c r="I34" s="46"/>
    </row>
    <row r="35" spans="2:11" ht="12.75" customHeight="1">
      <c r="B35" s="336" t="s">
        <v>116</v>
      </c>
      <c r="C35" s="40"/>
      <c r="D35" s="52"/>
      <c r="E35" s="403">
        <v>20200</v>
      </c>
      <c r="F35" s="36"/>
      <c r="G35" s="87"/>
      <c r="H35" s="337">
        <v>56577</v>
      </c>
      <c r="I35" s="46"/>
      <c r="K35" s="14"/>
    </row>
    <row r="36" spans="2:11" ht="12.75" customHeight="1">
      <c r="B36" s="149" t="s">
        <v>117</v>
      </c>
      <c r="C36" s="6"/>
      <c r="D36" s="6"/>
      <c r="E36" s="403">
        <v>5316</v>
      </c>
      <c r="F36" s="36"/>
      <c r="G36" s="87"/>
      <c r="H36" s="337">
        <v>14808</v>
      </c>
      <c r="I36" s="46"/>
    </row>
    <row r="37" spans="2:11" ht="12.75" customHeight="1">
      <c r="B37" s="149" t="s">
        <v>171</v>
      </c>
      <c r="C37" s="6"/>
      <c r="D37" s="6"/>
      <c r="E37" s="403">
        <v>13197</v>
      </c>
      <c r="F37" s="36"/>
      <c r="G37" s="87"/>
      <c r="H37" s="337" t="s">
        <v>60</v>
      </c>
      <c r="I37" s="46"/>
    </row>
    <row r="38" spans="2:11" ht="12.75" customHeight="1">
      <c r="B38" s="149" t="s">
        <v>118</v>
      </c>
      <c r="C38" s="6"/>
      <c r="D38" s="6"/>
      <c r="E38" s="403">
        <v>11726</v>
      </c>
      <c r="F38" s="36"/>
      <c r="G38" s="87"/>
      <c r="H38" s="337">
        <v>281</v>
      </c>
      <c r="I38" s="46"/>
    </row>
    <row r="39" spans="2:11" ht="23.25" customHeight="1">
      <c r="B39" s="381" t="s">
        <v>292</v>
      </c>
      <c r="C39" s="6"/>
      <c r="D39" s="6"/>
      <c r="E39" s="419">
        <v>-17263</v>
      </c>
      <c r="F39" s="36"/>
      <c r="G39" s="87"/>
      <c r="H39" s="379">
        <v>-4</v>
      </c>
      <c r="I39" s="46"/>
    </row>
    <row r="40" spans="2:11" ht="12.75" customHeight="1">
      <c r="B40" s="149" t="s">
        <v>119</v>
      </c>
      <c r="C40" s="6"/>
      <c r="D40" s="6"/>
      <c r="E40" s="403">
        <v>-8092</v>
      </c>
      <c r="F40" s="36"/>
      <c r="G40" s="87"/>
      <c r="H40" s="337">
        <v>-14073</v>
      </c>
      <c r="I40" s="46"/>
    </row>
    <row r="41" spans="2:11" ht="12.75" customHeight="1">
      <c r="B41" s="197" t="s">
        <v>2</v>
      </c>
      <c r="C41" s="44"/>
      <c r="D41" s="44"/>
      <c r="E41" s="410">
        <f>SUM(E33:E40)</f>
        <v>-241681</v>
      </c>
      <c r="F41" s="235"/>
      <c r="G41" s="90"/>
      <c r="H41" s="338">
        <f>SUM(H33:H40)</f>
        <v>-211787</v>
      </c>
      <c r="I41" s="91"/>
    </row>
    <row r="42" spans="2:11" ht="12.75" customHeight="1">
      <c r="B42" s="149"/>
      <c r="C42" s="6"/>
      <c r="D42" s="6"/>
      <c r="E42" s="420"/>
      <c r="F42" s="36"/>
      <c r="G42" s="87"/>
      <c r="H42" s="339"/>
      <c r="I42" s="46"/>
    </row>
    <row r="43" spans="2:11" ht="12.75" customHeight="1">
      <c r="B43" s="149" t="s">
        <v>120</v>
      </c>
      <c r="C43" s="6"/>
      <c r="D43" s="6"/>
      <c r="E43" s="403">
        <v>552758</v>
      </c>
      <c r="F43" s="36"/>
      <c r="G43" s="87"/>
      <c r="H43" s="337">
        <v>190250</v>
      </c>
      <c r="I43" s="46"/>
    </row>
    <row r="44" spans="2:11" ht="12.75" customHeight="1">
      <c r="B44" s="149" t="s">
        <v>121</v>
      </c>
      <c r="C44" s="6"/>
      <c r="D44" s="6"/>
      <c r="E44" s="403">
        <v>-358838</v>
      </c>
      <c r="F44" s="36"/>
      <c r="G44" s="87"/>
      <c r="H44" s="337">
        <v>-250597</v>
      </c>
      <c r="I44" s="46"/>
    </row>
    <row r="45" spans="2:11" ht="12.75" customHeight="1">
      <c r="B45" s="149" t="s">
        <v>67</v>
      </c>
      <c r="C45" s="6"/>
      <c r="D45" s="6"/>
      <c r="E45" s="403">
        <v>-59316</v>
      </c>
      <c r="F45" s="36"/>
      <c r="G45" s="87"/>
      <c r="H45" s="337">
        <v>-59316</v>
      </c>
      <c r="I45" s="46"/>
    </row>
    <row r="46" spans="2:11" ht="12.75" customHeight="1">
      <c r="B46" s="149" t="s">
        <v>76</v>
      </c>
      <c r="C46" s="6"/>
      <c r="D46" s="6"/>
      <c r="E46" s="403">
        <v>-17795</v>
      </c>
      <c r="F46" s="36"/>
      <c r="G46" s="87"/>
      <c r="H46" s="337">
        <v>-17753</v>
      </c>
      <c r="I46" s="46"/>
    </row>
    <row r="47" spans="2:11" ht="12.75" customHeight="1">
      <c r="B47" s="149" t="s">
        <v>59</v>
      </c>
      <c r="C47" s="6"/>
      <c r="D47" s="6"/>
      <c r="E47" s="403">
        <v>-14817</v>
      </c>
      <c r="F47" s="36"/>
      <c r="G47" s="87"/>
      <c r="H47" s="337">
        <v>7914</v>
      </c>
      <c r="I47" s="46"/>
    </row>
    <row r="48" spans="2:11" ht="12.75" customHeight="1">
      <c r="B48" s="149" t="s">
        <v>122</v>
      </c>
      <c r="C48" s="6"/>
      <c r="D48" s="6"/>
      <c r="E48" s="403">
        <v>-51886</v>
      </c>
      <c r="F48" s="36"/>
      <c r="G48" s="87"/>
      <c r="H48" s="337">
        <v>-49703</v>
      </c>
      <c r="I48" s="46"/>
    </row>
    <row r="49" spans="2:9" ht="12.75" customHeight="1">
      <c r="B49" s="197" t="s">
        <v>42</v>
      </c>
      <c r="C49" s="44"/>
      <c r="D49" s="44"/>
      <c r="E49" s="410">
        <f>SUM(E43:E48)</f>
        <v>50106</v>
      </c>
      <c r="F49" s="235"/>
      <c r="G49" s="92"/>
      <c r="H49" s="338">
        <f>SUM(H43:H48)</f>
        <v>-179205</v>
      </c>
      <c r="I49" s="93"/>
    </row>
    <row r="50" spans="2:9" ht="12.75" customHeight="1">
      <c r="B50" s="149"/>
      <c r="C50" s="6"/>
      <c r="D50" s="6"/>
      <c r="E50" s="420"/>
      <c r="F50" s="36"/>
      <c r="G50" s="87"/>
      <c r="H50" s="339"/>
      <c r="I50" s="46"/>
    </row>
    <row r="51" spans="2:9" ht="12.75" customHeight="1">
      <c r="B51" s="149" t="s">
        <v>123</v>
      </c>
      <c r="C51" s="6"/>
      <c r="D51" s="6"/>
      <c r="E51" s="421">
        <v>45970</v>
      </c>
      <c r="F51" s="264"/>
      <c r="G51" s="95"/>
      <c r="H51" s="292">
        <v>-59504</v>
      </c>
      <c r="I51" s="8"/>
    </row>
    <row r="52" spans="2:9" ht="12.75" customHeight="1">
      <c r="B52" s="149" t="s">
        <v>31</v>
      </c>
      <c r="C52" s="6"/>
      <c r="D52" s="6"/>
      <c r="E52" s="403">
        <v>1005</v>
      </c>
      <c r="F52" s="36"/>
      <c r="G52" s="87"/>
      <c r="H52" s="337">
        <v>-208</v>
      </c>
      <c r="I52" s="46"/>
    </row>
    <row r="53" spans="2:9" ht="12.75" customHeight="1" thickBot="1">
      <c r="B53" s="149" t="s">
        <v>259</v>
      </c>
      <c r="C53" s="6"/>
      <c r="D53" s="6"/>
      <c r="E53" s="414">
        <v>310589</v>
      </c>
      <c r="F53" s="36"/>
      <c r="G53" s="87"/>
      <c r="H53" s="89">
        <v>370301</v>
      </c>
      <c r="I53" s="46"/>
    </row>
    <row r="54" spans="2:9" ht="12.75" customHeight="1" thickBot="1">
      <c r="B54" s="197" t="s">
        <v>260</v>
      </c>
      <c r="C54" s="44"/>
      <c r="D54" s="44"/>
      <c r="E54" s="413">
        <f>SUM(E51:E53)</f>
        <v>357564</v>
      </c>
      <c r="F54" s="235"/>
      <c r="G54" s="90"/>
      <c r="H54" s="272">
        <f>SUM(H51:H53)</f>
        <v>310589</v>
      </c>
      <c r="I54" s="91"/>
    </row>
    <row r="55" spans="2:9" ht="12.75" customHeight="1">
      <c r="B55" s="149" t="s">
        <v>261</v>
      </c>
      <c r="C55" s="6"/>
      <c r="D55" s="44"/>
      <c r="E55" s="422">
        <v>1833</v>
      </c>
      <c r="F55" s="36"/>
      <c r="G55" s="90"/>
      <c r="H55" s="417">
        <v>1226</v>
      </c>
      <c r="I55" s="91"/>
    </row>
    <row r="56" spans="2:9" ht="12.75" customHeight="1">
      <c r="B56" s="44"/>
      <c r="C56" s="44"/>
      <c r="D56" s="44"/>
      <c r="E56" s="97"/>
      <c r="F56" s="97"/>
      <c r="G56" s="91"/>
      <c r="H56" s="97"/>
      <c r="I56" s="91"/>
    </row>
    <row r="57" spans="2:9" ht="12.75" customHeight="1">
      <c r="B57" s="60" t="s">
        <v>262</v>
      </c>
      <c r="C57" s="44"/>
      <c r="D57" s="44"/>
      <c r="E57" s="97"/>
      <c r="F57" s="97"/>
      <c r="G57" s="91"/>
      <c r="H57" s="97"/>
      <c r="I57" s="91"/>
    </row>
    <row r="58" spans="2:9" ht="12.75" customHeight="1">
      <c r="B58" s="60" t="s">
        <v>263</v>
      </c>
      <c r="C58" s="44"/>
      <c r="D58" s="44"/>
      <c r="E58" s="97"/>
      <c r="F58" s="97"/>
      <c r="G58" s="91"/>
      <c r="H58" s="97"/>
      <c r="I58" s="91"/>
    </row>
    <row r="59" spans="2:9" ht="12.75" customHeight="1" thickBot="1">
      <c r="B59" s="482"/>
      <c r="C59" s="482"/>
      <c r="D59" s="487"/>
      <c r="E59" s="488"/>
      <c r="F59" s="488"/>
      <c r="G59" s="488"/>
      <c r="H59" s="488"/>
      <c r="I59" s="91"/>
    </row>
    <row r="60" spans="2:9" ht="12.75" customHeight="1">
      <c r="B60" s="86"/>
      <c r="C60" s="86"/>
      <c r="D60" s="44"/>
      <c r="E60" s="97"/>
      <c r="F60" s="97"/>
      <c r="G60" s="97"/>
      <c r="H60" s="97"/>
      <c r="I60" s="91"/>
    </row>
    <row r="61" spans="2:9" ht="12.75" customHeight="1" thickBot="1">
      <c r="B61" s="6"/>
      <c r="C61" s="6"/>
      <c r="D61" s="6"/>
      <c r="E61" s="98"/>
      <c r="F61" s="98"/>
      <c r="G61" s="98"/>
      <c r="H61" s="98"/>
      <c r="I61" s="46"/>
    </row>
    <row r="62" spans="2:9" ht="12.75" customHeight="1" thickBot="1">
      <c r="B62" s="250" t="s">
        <v>46</v>
      </c>
      <c r="C62" s="250"/>
      <c r="D62" s="250"/>
      <c r="E62" s="268"/>
      <c r="F62" s="268"/>
      <c r="G62" s="268"/>
      <c r="H62" s="269"/>
      <c r="I62" s="91"/>
    </row>
    <row r="63" spans="2:9" ht="5.45" customHeight="1">
      <c r="B63" s="44"/>
      <c r="C63" s="44"/>
      <c r="D63" s="44"/>
      <c r="E63" s="98"/>
      <c r="F63" s="98"/>
      <c r="G63" s="98"/>
      <c r="H63" s="97"/>
      <c r="I63" s="91"/>
    </row>
    <row r="64" spans="2:9" ht="12.75" customHeight="1">
      <c r="B64" s="44"/>
      <c r="C64" s="44"/>
      <c r="D64" s="44"/>
      <c r="E64" s="496" t="s">
        <v>298</v>
      </c>
      <c r="F64" s="98"/>
      <c r="G64" s="98"/>
      <c r="H64" s="98" t="s">
        <v>301</v>
      </c>
      <c r="I64" s="91"/>
    </row>
    <row r="65" spans="2:9" ht="12.75" customHeight="1" thickBot="1">
      <c r="B65" s="267" t="s">
        <v>154</v>
      </c>
      <c r="C65" s="6"/>
      <c r="D65" s="44"/>
      <c r="E65" s="495">
        <v>43738</v>
      </c>
      <c r="F65" s="101"/>
      <c r="G65" s="6"/>
      <c r="H65" s="497">
        <v>43373</v>
      </c>
      <c r="I65" s="91"/>
    </row>
    <row r="66" spans="2:9" ht="12.75" customHeight="1">
      <c r="B66" s="44" t="s">
        <v>264</v>
      </c>
      <c r="C66" s="44"/>
      <c r="D66" s="44"/>
      <c r="E66" s="423">
        <f>+E53</f>
        <v>310589</v>
      </c>
      <c r="F66" s="265"/>
      <c r="G66" s="92"/>
      <c r="H66" s="270">
        <f>+H53</f>
        <v>370301</v>
      </c>
      <c r="I66" s="93"/>
    </row>
    <row r="67" spans="2:9" ht="12.75" customHeight="1">
      <c r="B67" s="149" t="s">
        <v>15</v>
      </c>
      <c r="C67" s="6"/>
      <c r="D67" s="6"/>
      <c r="E67" s="424">
        <f>+E31</f>
        <v>237545</v>
      </c>
      <c r="F67" s="264"/>
      <c r="G67" s="95"/>
      <c r="H67" s="340">
        <f>+H31</f>
        <v>331488</v>
      </c>
      <c r="I67" s="8"/>
    </row>
    <row r="68" spans="2:9" ht="12.75" customHeight="1">
      <c r="B68" s="149" t="s">
        <v>2</v>
      </c>
      <c r="C68" s="6"/>
      <c r="D68" s="6"/>
      <c r="E68" s="424">
        <f>+E41</f>
        <v>-241681</v>
      </c>
      <c r="F68" s="264"/>
      <c r="G68" s="95"/>
      <c r="H68" s="340">
        <f>+H41</f>
        <v>-211787</v>
      </c>
      <c r="I68" s="8"/>
    </row>
    <row r="69" spans="2:9" ht="12.75" customHeight="1">
      <c r="B69" s="149" t="s">
        <v>42</v>
      </c>
      <c r="C69" s="6"/>
      <c r="D69" s="6"/>
      <c r="E69" s="424">
        <f>+E49</f>
        <v>50106</v>
      </c>
      <c r="F69" s="264"/>
      <c r="G69" s="95"/>
      <c r="H69" s="340">
        <f>+H49</f>
        <v>-179205</v>
      </c>
      <c r="I69" s="8"/>
    </row>
    <row r="70" spans="2:9" ht="12.75" customHeight="1" thickBot="1">
      <c r="B70" s="149" t="s">
        <v>31</v>
      </c>
      <c r="C70" s="6"/>
      <c r="D70" s="6"/>
      <c r="E70" s="425">
        <f>+E52</f>
        <v>1005</v>
      </c>
      <c r="F70" s="264"/>
      <c r="G70" s="95"/>
      <c r="H70" s="271">
        <f>+H52</f>
        <v>-208</v>
      </c>
      <c r="I70" s="8"/>
    </row>
    <row r="71" spans="2:9" ht="12.75" customHeight="1" thickBot="1">
      <c r="B71" s="197" t="s">
        <v>260</v>
      </c>
      <c r="C71" s="44"/>
      <c r="D71" s="44"/>
      <c r="E71" s="426">
        <f>SUM(E66:E70)</f>
        <v>357564</v>
      </c>
      <c r="F71" s="235"/>
      <c r="G71" s="92"/>
      <c r="H71" s="272">
        <f>SUM(H66:H70)</f>
        <v>310589</v>
      </c>
      <c r="I71" s="93"/>
    </row>
    <row r="72" spans="2:9" ht="12.75" customHeight="1" thickBot="1">
      <c r="B72" s="275"/>
      <c r="C72" s="275"/>
      <c r="D72" s="275"/>
      <c r="E72" s="275"/>
      <c r="F72" s="275"/>
      <c r="G72" s="275"/>
      <c r="H72" s="275"/>
    </row>
    <row r="73" spans="2:9" ht="12.75" customHeight="1">
      <c r="B73" s="60"/>
    </row>
    <row r="74" spans="2:9" ht="12.75" customHeight="1"/>
    <row r="75" spans="2:9" ht="12.75" customHeight="1"/>
    <row r="76" spans="2:9" ht="12.75" customHeight="1">
      <c r="B76" s="10"/>
      <c r="C76" s="10"/>
      <c r="D76" s="10"/>
      <c r="E76" s="501"/>
      <c r="F76" s="501"/>
      <c r="G76" s="501"/>
      <c r="H76" s="501"/>
      <c r="I76" s="11"/>
    </row>
    <row r="77" spans="2:9" ht="12.75" customHeight="1">
      <c r="B77" s="12"/>
      <c r="C77" s="12"/>
      <c r="D77" s="12"/>
    </row>
    <row r="78" spans="2:9" ht="12.75" customHeight="1">
      <c r="H78" s="8"/>
      <c r="I78" s="8"/>
    </row>
    <row r="79" spans="2:9" ht="12.75" customHeight="1">
      <c r="H79" s="8"/>
      <c r="I79" s="8"/>
    </row>
    <row r="80" spans="2:9" ht="12.75" customHeight="1">
      <c r="H80" s="8"/>
      <c r="I80" s="8"/>
    </row>
    <row r="81" spans="2:8" ht="12.75" customHeight="1">
      <c r="B81" s="15"/>
      <c r="C81" s="15"/>
      <c r="D81" s="15"/>
      <c r="E81" s="16"/>
      <c r="F81" s="16"/>
      <c r="G81" s="16"/>
    </row>
    <row r="82" spans="2:8" ht="12.75" customHeight="1"/>
    <row r="83" spans="2:8" ht="12.75" customHeight="1"/>
    <row r="84" spans="2:8" ht="12.75" customHeight="1"/>
    <row r="85" spans="2:8" ht="12.75" customHeight="1">
      <c r="B85" s="10"/>
      <c r="C85" s="10"/>
      <c r="D85" s="10"/>
      <c r="E85" s="501"/>
      <c r="F85" s="501"/>
      <c r="G85" s="501"/>
      <c r="H85" s="501"/>
    </row>
    <row r="86" spans="2:8" ht="12.75" customHeight="1">
      <c r="B86" s="12"/>
      <c r="C86" s="12"/>
      <c r="D86" s="12"/>
    </row>
    <row r="87" spans="2:8" ht="12.75" customHeight="1">
      <c r="H87" s="8"/>
    </row>
    <row r="88" spans="2:8" ht="12.75" customHeight="1">
      <c r="H88" s="8"/>
    </row>
    <row r="89" spans="2:8" ht="12.75" customHeight="1"/>
    <row r="90" spans="2:8" ht="12.75" customHeight="1"/>
    <row r="91" spans="2:8" ht="12.75" customHeight="1"/>
  </sheetData>
  <sheetProtection formatCells="0" formatColumns="0" formatRows="0" insertColumns="0" insertRows="0" insertHyperlinks="0" deleteColumns="0" deleteRows="0" sort="0" autoFilter="0" pivotTables="0"/>
  <customSheetViews>
    <customSheetView guid="{F63FFA50-AD3A-44DA-89DA-A99A60484418}" showGridLines="0" fitToPage="1" hiddenRows="1" showRuler="0">
      <selection activeCell="C20" sqref="C20"/>
      <pageMargins left="0.78740157499999996" right="0.78740157499999996" top="0.984251969" bottom="0.984251969" header="0.4921259845" footer="0.4921259845"/>
      <pageSetup paperSize="9" scale="18" orientation="portrait" r:id="rId1"/>
      <headerFooter alignWithMargins="0"/>
    </customSheetView>
    <customSheetView guid="{BD56928B-4709-48D3-B9BC-BE4273BF11C9}" showGridLines="0" fitToPage="1" hiddenRows="1" showRuler="0">
      <selection activeCell="E22" sqref="E22"/>
      <pageMargins left="0.78740157499999996" right="0.78740157499999996" top="0.984251969" bottom="0.984251969" header="0.4921259845" footer="0.4921259845"/>
      <pageSetup paperSize="9" scale="18" orientation="portrait" r:id="rId2"/>
      <headerFooter alignWithMargins="0"/>
    </customSheetView>
    <customSheetView guid="{A6523D42-A74A-4531-8D44-6B22F0B3352B}" showPageBreaks="1" showGridLines="0" fitToPage="1" printArea="1" showRuler="0" topLeftCell="A22">
      <selection activeCell="A65" sqref="A65"/>
      <pageMargins left="0.78740157499999996" right="0.78740157499999996" top="0.984251969" bottom="0.984251969" header="0.4921259845" footer="0.4921259845"/>
      <pageSetup paperSize="9" scale="97" orientation="portrait" r:id="rId3"/>
      <headerFooter alignWithMargins="0"/>
    </customSheetView>
    <customSheetView guid="{306A951E-DF6F-4986-B65D-D729B3E073A8}" showGridLines="0" fitToPage="1" hiddenRows="1" showRuler="0">
      <selection activeCell="A6" sqref="A6:C61"/>
      <pageMargins left="0.78740157499999996" right="0.78740157499999996" top="0.984251969" bottom="0.984251969" header="0.4921259845" footer="0.4921259845"/>
      <pageSetup paperSize="9" scale="18" orientation="portrait" r:id="rId4"/>
      <headerFooter alignWithMargins="0"/>
    </customSheetView>
  </customSheetViews>
  <mergeCells count="2">
    <mergeCell ref="E76:H76"/>
    <mergeCell ref="E85:H85"/>
  </mergeCells>
  <phoneticPr fontId="1" type="noConversion"/>
  <pageMargins left="0.78740157499999996" right="0.78740157499999996" top="0.984251969" bottom="0.984251969" header="0.4921259845" footer="0.4921259845"/>
  <pageSetup paperSize="9" scale="66" orientation="portrait" r:id="rId5"/>
  <headerFooter alignWithMargins="0"/>
  <ignoredErrors>
    <ignoredError sqref="E68 H68 E71 H71" evalError="1"/>
  </ignoredError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workbookViewId="0">
      <selection activeCell="Q44" sqref="Q44"/>
    </sheetView>
  </sheetViews>
  <sheetFormatPr baseColWidth="10" defaultColWidth="11.42578125" defaultRowHeight="12.75"/>
  <cols>
    <col min="1" max="1" width="3.7109375" style="9" customWidth="1"/>
    <col min="2" max="2" width="27.42578125" style="9" customWidth="1"/>
    <col min="3" max="4" width="1.7109375" style="9" customWidth="1"/>
    <col min="5" max="5" width="17.7109375" style="9" customWidth="1"/>
    <col min="6" max="6" width="1.7109375" style="9" customWidth="1"/>
    <col min="7" max="7" width="17.7109375" style="9" customWidth="1"/>
    <col min="8" max="8" width="1.7109375" style="9" customWidth="1"/>
    <col min="9" max="9" width="17.7109375" style="9" customWidth="1"/>
    <col min="10" max="10" width="1.7109375" style="9" customWidth="1"/>
    <col min="11" max="11" width="17.7109375" style="9" customWidth="1"/>
    <col min="12" max="12" width="1.7109375" style="9" customWidth="1"/>
    <col min="13" max="13" width="8.28515625" style="9" bestFit="1" customWidth="1"/>
    <col min="14" max="16384" width="11.42578125" style="9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2.6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2.6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2.6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2.6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2.6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26.25">
      <c r="A11" s="99"/>
      <c r="B11" s="217" t="s">
        <v>167</v>
      </c>
      <c r="C11" s="100"/>
      <c r="D11" s="100"/>
      <c r="E11" s="99"/>
      <c r="F11" s="99"/>
      <c r="G11" s="99"/>
      <c r="H11" s="99"/>
      <c r="I11" s="99"/>
      <c r="J11" s="99"/>
      <c r="K11" s="99"/>
      <c r="L11" s="99"/>
    </row>
    <row r="12" spans="1:12" ht="12.75" customHeight="1">
      <c r="A12" s="99"/>
      <c r="B12" s="100"/>
      <c r="C12" s="100"/>
      <c r="D12" s="100"/>
      <c r="E12" s="99"/>
      <c r="F12" s="99"/>
      <c r="G12" s="99"/>
      <c r="H12" s="99"/>
      <c r="I12" s="99"/>
      <c r="J12" s="99"/>
      <c r="K12" s="99"/>
      <c r="L12" s="99"/>
    </row>
    <row r="13" spans="1:12" ht="12.75" customHeight="1" thickBot="1">
      <c r="A13" s="99"/>
      <c r="B13" s="100"/>
      <c r="C13" s="100"/>
      <c r="D13" s="100"/>
      <c r="E13" s="99"/>
      <c r="F13" s="99"/>
      <c r="G13" s="99"/>
      <c r="H13" s="99"/>
      <c r="I13" s="99"/>
      <c r="J13" s="99"/>
      <c r="K13" s="99"/>
      <c r="L13" s="99"/>
    </row>
    <row r="14" spans="1:12" ht="13.5" thickBot="1">
      <c r="A14" s="99"/>
      <c r="B14" s="250" t="s">
        <v>266</v>
      </c>
      <c r="C14" s="250"/>
      <c r="D14" s="254"/>
      <c r="E14" s="254"/>
      <c r="F14" s="254"/>
      <c r="G14" s="254"/>
      <c r="H14" s="254"/>
      <c r="I14" s="254"/>
      <c r="J14" s="254"/>
      <c r="K14" s="254"/>
      <c r="L14" s="99"/>
    </row>
    <row r="15" spans="1:12" ht="5.45" customHeight="1">
      <c r="A15" s="99"/>
      <c r="B15" s="44"/>
      <c r="C15" s="44"/>
      <c r="D15" s="6"/>
      <c r="E15" s="6"/>
      <c r="F15" s="6"/>
      <c r="G15" s="6"/>
      <c r="H15" s="6"/>
      <c r="I15" s="6"/>
      <c r="J15" s="6"/>
      <c r="K15" s="6"/>
      <c r="L15" s="99"/>
    </row>
    <row r="16" spans="1:12">
      <c r="A16" s="99"/>
      <c r="C16" s="6"/>
      <c r="D16" s="6"/>
      <c r="E16" s="408" t="s">
        <v>183</v>
      </c>
      <c r="F16" s="439"/>
      <c r="G16" s="408" t="s">
        <v>180</v>
      </c>
      <c r="H16" s="408"/>
      <c r="I16" s="408" t="s">
        <v>73</v>
      </c>
      <c r="J16" s="408"/>
      <c r="K16" s="408" t="s">
        <v>7</v>
      </c>
      <c r="L16" s="99"/>
    </row>
    <row r="17" spans="1:12" ht="13.5" thickBot="1">
      <c r="A17" s="99"/>
      <c r="B17" s="275" t="s">
        <v>154</v>
      </c>
      <c r="C17" s="6"/>
      <c r="D17" s="6"/>
      <c r="E17" s="440" t="s">
        <v>181</v>
      </c>
      <c r="F17" s="439"/>
      <c r="G17" s="440" t="s">
        <v>181</v>
      </c>
      <c r="H17" s="408"/>
      <c r="I17" s="440" t="s">
        <v>25</v>
      </c>
      <c r="J17" s="408"/>
      <c r="K17" s="440" t="s">
        <v>68</v>
      </c>
      <c r="L17" s="99"/>
    </row>
    <row r="18" spans="1:12">
      <c r="A18" s="99"/>
      <c r="B18" s="6" t="s">
        <v>186</v>
      </c>
      <c r="C18" s="6"/>
      <c r="D18" s="6"/>
      <c r="E18" s="401">
        <v>2632099</v>
      </c>
      <c r="F18" s="427"/>
      <c r="G18" s="428">
        <v>148373</v>
      </c>
      <c r="H18" s="427"/>
      <c r="I18" s="429">
        <v>18531</v>
      </c>
      <c r="J18" s="427"/>
      <c r="K18" s="430" t="s">
        <v>60</v>
      </c>
      <c r="L18" s="99"/>
    </row>
    <row r="19" spans="1:12">
      <c r="A19" s="99"/>
      <c r="B19" s="149" t="s">
        <v>187</v>
      </c>
      <c r="C19" s="6"/>
      <c r="D19" s="6"/>
      <c r="E19" s="399">
        <v>734227</v>
      </c>
      <c r="F19" s="427"/>
      <c r="G19" s="399">
        <v>106737</v>
      </c>
      <c r="H19" s="427"/>
      <c r="I19" s="399">
        <v>80235</v>
      </c>
      <c r="J19" s="427"/>
      <c r="K19" s="399" t="s">
        <v>60</v>
      </c>
      <c r="L19" s="99"/>
    </row>
    <row r="20" spans="1:12">
      <c r="A20" s="99"/>
      <c r="B20" s="149" t="s">
        <v>188</v>
      </c>
      <c r="C20" s="6"/>
      <c r="D20" s="6"/>
      <c r="E20" s="399">
        <v>228716</v>
      </c>
      <c r="F20" s="427"/>
      <c r="G20" s="399">
        <v>612471</v>
      </c>
      <c r="H20" s="427"/>
      <c r="I20" s="399">
        <v>59253</v>
      </c>
      <c r="J20" s="427"/>
      <c r="K20" s="399" t="s">
        <v>60</v>
      </c>
      <c r="L20" s="99"/>
    </row>
    <row r="21" spans="1:12">
      <c r="A21" s="99"/>
      <c r="B21" s="149" t="s">
        <v>58</v>
      </c>
      <c r="C21" s="6"/>
      <c r="D21" s="6"/>
      <c r="E21" s="399">
        <v>85950</v>
      </c>
      <c r="F21" s="427"/>
      <c r="G21" s="399">
        <v>2608</v>
      </c>
      <c r="H21" s="427"/>
      <c r="I21" s="399">
        <v>10924</v>
      </c>
      <c r="J21" s="427"/>
      <c r="K21" s="399" t="s">
        <v>60</v>
      </c>
      <c r="L21" s="99"/>
    </row>
    <row r="22" spans="1:12">
      <c r="A22" s="99"/>
      <c r="B22" s="149" t="s">
        <v>21</v>
      </c>
      <c r="C22" s="6"/>
      <c r="D22" s="6"/>
      <c r="E22" s="399">
        <v>2368</v>
      </c>
      <c r="F22" s="427"/>
      <c r="G22" s="399">
        <v>24017</v>
      </c>
      <c r="H22" s="427"/>
      <c r="I22" s="399">
        <v>14550</v>
      </c>
      <c r="J22" s="427"/>
      <c r="K22" s="399" t="s">
        <v>60</v>
      </c>
      <c r="L22" s="99"/>
    </row>
    <row r="23" spans="1:12" ht="13.5" thickBot="1">
      <c r="A23" s="99"/>
      <c r="B23" s="149" t="s">
        <v>28</v>
      </c>
      <c r="C23" s="6"/>
      <c r="D23" s="6"/>
      <c r="E23" s="401" t="s">
        <v>60</v>
      </c>
      <c r="F23" s="427"/>
      <c r="G23" s="416">
        <v>-894206</v>
      </c>
      <c r="H23" s="427"/>
      <c r="I23" s="431" t="s">
        <v>60</v>
      </c>
      <c r="J23" s="427"/>
      <c r="K23" s="431" t="s">
        <v>60</v>
      </c>
      <c r="L23" s="99"/>
    </row>
    <row r="24" spans="1:12" ht="12.75" customHeight="1" thickBot="1">
      <c r="A24" s="99"/>
      <c r="B24" s="197"/>
      <c r="C24" s="44"/>
      <c r="D24" s="44"/>
      <c r="E24" s="432">
        <f>SUM(E18:E23)</f>
        <v>3683360</v>
      </c>
      <c r="F24" s="433"/>
      <c r="G24" s="432" t="s">
        <v>60</v>
      </c>
      <c r="H24" s="434"/>
      <c r="I24" s="432">
        <f>SUM(I18:I23)</f>
        <v>183493</v>
      </c>
      <c r="J24" s="434"/>
      <c r="K24" s="432" t="s">
        <v>60</v>
      </c>
      <c r="L24" s="99"/>
    </row>
    <row r="25" spans="1:12">
      <c r="A25" s="99"/>
      <c r="B25" s="6"/>
      <c r="C25" s="6"/>
      <c r="D25" s="6"/>
      <c r="E25" s="6"/>
      <c r="F25" s="6"/>
      <c r="G25" s="6"/>
      <c r="H25" s="6"/>
      <c r="I25" s="6"/>
      <c r="J25" s="6"/>
      <c r="K25" s="6"/>
      <c r="L25" s="99"/>
    </row>
    <row r="26" spans="1:12">
      <c r="A26" s="99"/>
      <c r="B26" s="6"/>
      <c r="C26" s="6"/>
      <c r="D26" s="6"/>
      <c r="E26" s="6"/>
      <c r="F26" s="6"/>
      <c r="G26" s="6"/>
      <c r="H26" s="6"/>
      <c r="I26" s="6"/>
      <c r="J26" s="6"/>
      <c r="K26" s="6"/>
      <c r="L26" s="99"/>
    </row>
    <row r="27" spans="1:12">
      <c r="A27" s="99"/>
      <c r="C27" s="6"/>
      <c r="D27" s="6"/>
      <c r="E27" s="408" t="s">
        <v>74</v>
      </c>
      <c r="F27" s="439"/>
      <c r="G27" s="408" t="s">
        <v>13</v>
      </c>
      <c r="H27" s="439"/>
      <c r="I27" s="408" t="s">
        <v>84</v>
      </c>
      <c r="J27" s="408"/>
      <c r="K27" s="408" t="s">
        <v>30</v>
      </c>
      <c r="L27" s="99"/>
    </row>
    <row r="28" spans="1:12">
      <c r="A28" s="99"/>
      <c r="B28" s="6"/>
      <c r="C28" s="6"/>
      <c r="D28" s="6"/>
      <c r="E28" s="408" t="s">
        <v>79</v>
      </c>
      <c r="F28" s="439"/>
      <c r="G28" s="439"/>
      <c r="H28" s="439"/>
      <c r="I28" s="408" t="s">
        <v>6</v>
      </c>
      <c r="J28" s="408"/>
      <c r="K28" s="408"/>
      <c r="L28" s="99"/>
    </row>
    <row r="29" spans="1:12">
      <c r="A29" s="99"/>
      <c r="B29" s="6"/>
      <c r="C29" s="6"/>
      <c r="D29" s="6"/>
      <c r="E29" s="408" t="s">
        <v>69</v>
      </c>
      <c r="F29" s="439"/>
      <c r="G29" s="439"/>
      <c r="H29" s="439"/>
      <c r="I29" s="408"/>
      <c r="J29" s="408"/>
      <c r="K29" s="408"/>
      <c r="L29" s="99"/>
    </row>
    <row r="30" spans="1:12" ht="13.5" thickBot="1">
      <c r="A30" s="99"/>
      <c r="B30" s="275" t="s">
        <v>154</v>
      </c>
      <c r="C30" s="6"/>
      <c r="D30" s="6"/>
      <c r="E30" s="440" t="s">
        <v>20</v>
      </c>
      <c r="F30" s="439"/>
      <c r="G30" s="440"/>
      <c r="H30" s="439"/>
      <c r="I30" s="440"/>
      <c r="J30" s="408"/>
      <c r="K30" s="440"/>
      <c r="L30" s="99"/>
    </row>
    <row r="31" spans="1:12">
      <c r="A31" s="99"/>
      <c r="B31" s="49" t="s">
        <v>186</v>
      </c>
      <c r="C31" s="6"/>
      <c r="D31" s="6"/>
      <c r="E31" s="415">
        <v>15980</v>
      </c>
      <c r="F31" s="435"/>
      <c r="G31" s="429">
        <v>26281</v>
      </c>
      <c r="H31" s="436"/>
      <c r="I31" s="415">
        <v>-6726</v>
      </c>
      <c r="J31" s="435"/>
      <c r="K31" s="429">
        <v>36665</v>
      </c>
      <c r="L31" s="99"/>
    </row>
    <row r="32" spans="1:12">
      <c r="A32" s="99"/>
      <c r="B32" s="149" t="s">
        <v>187</v>
      </c>
      <c r="C32" s="6"/>
      <c r="D32" s="6"/>
      <c r="E32" s="399">
        <v>1442</v>
      </c>
      <c r="F32" s="435"/>
      <c r="G32" s="399">
        <v>108584</v>
      </c>
      <c r="H32" s="436"/>
      <c r="I32" s="399">
        <v>9252</v>
      </c>
      <c r="J32" s="435"/>
      <c r="K32" s="399">
        <v>119346</v>
      </c>
      <c r="L32" s="99"/>
    </row>
    <row r="33" spans="1:12">
      <c r="A33" s="99"/>
      <c r="B33" s="149" t="s">
        <v>188</v>
      </c>
      <c r="C33" s="6"/>
      <c r="D33" s="6"/>
      <c r="E33" s="399">
        <v>-8022</v>
      </c>
      <c r="F33" s="435"/>
      <c r="G33" s="399">
        <v>68909</v>
      </c>
      <c r="H33" s="436"/>
      <c r="I33" s="399">
        <v>12789</v>
      </c>
      <c r="J33" s="435"/>
      <c r="K33" s="399">
        <v>124488</v>
      </c>
      <c r="L33" s="99"/>
    </row>
    <row r="34" spans="1:12">
      <c r="A34" s="99"/>
      <c r="B34" s="149" t="s">
        <v>58</v>
      </c>
      <c r="C34" s="6"/>
      <c r="D34" s="6"/>
      <c r="E34" s="399">
        <v>515</v>
      </c>
      <c r="F34" s="435"/>
      <c r="G34" s="399">
        <v>20553</v>
      </c>
      <c r="H34" s="436"/>
      <c r="I34" s="399">
        <v>9908</v>
      </c>
      <c r="J34" s="435"/>
      <c r="K34" s="399">
        <v>15681</v>
      </c>
      <c r="L34" s="99"/>
    </row>
    <row r="35" spans="1:12">
      <c r="A35" s="99"/>
      <c r="B35" s="149" t="s">
        <v>21</v>
      </c>
      <c r="C35" s="6"/>
      <c r="D35" s="6"/>
      <c r="E35" s="399">
        <v>3890</v>
      </c>
      <c r="F35" s="435"/>
      <c r="G35" s="399">
        <v>969</v>
      </c>
      <c r="H35" s="436"/>
      <c r="I35" s="399">
        <v>109</v>
      </c>
      <c r="J35" s="435"/>
      <c r="K35" s="399">
        <v>14025</v>
      </c>
      <c r="L35" s="99"/>
    </row>
    <row r="36" spans="1:12" ht="13.5" thickBot="1">
      <c r="A36" s="99"/>
      <c r="B36" s="149" t="s">
        <v>28</v>
      </c>
      <c r="C36" s="6"/>
      <c r="D36" s="6"/>
      <c r="E36" s="437" t="s">
        <v>60</v>
      </c>
      <c r="F36" s="436"/>
      <c r="G36" s="438" t="s">
        <v>60</v>
      </c>
      <c r="H36" s="436"/>
      <c r="I36" s="438" t="s">
        <v>60</v>
      </c>
      <c r="J36" s="435"/>
      <c r="K36" s="438" t="s">
        <v>60</v>
      </c>
      <c r="L36" s="99"/>
    </row>
    <row r="37" spans="1:12" ht="12.75" customHeight="1" thickBot="1">
      <c r="A37" s="99"/>
      <c r="B37" s="197"/>
      <c r="C37" s="44"/>
      <c r="D37" s="44"/>
      <c r="E37" s="432">
        <f>SUM(E31:E36)</f>
        <v>13805</v>
      </c>
      <c r="F37" s="434"/>
      <c r="G37" s="432">
        <f>SUM(G31:G36)</f>
        <v>225296</v>
      </c>
      <c r="H37" s="434"/>
      <c r="I37" s="432">
        <f>SUM(I31:I36)</f>
        <v>25332</v>
      </c>
      <c r="J37" s="434"/>
      <c r="K37" s="432">
        <f>SUM(K31:K36)</f>
        <v>310205</v>
      </c>
      <c r="L37" s="99"/>
    </row>
    <row r="38" spans="1:12" ht="13.5" thickBot="1">
      <c r="A38" s="99"/>
      <c r="B38" s="483"/>
      <c r="C38" s="483"/>
      <c r="D38" s="483"/>
      <c r="E38" s="489"/>
      <c r="F38" s="483"/>
      <c r="G38" s="483"/>
      <c r="H38" s="483"/>
      <c r="I38" s="483"/>
      <c r="J38" s="483"/>
      <c r="K38" s="483"/>
      <c r="L38" s="99"/>
    </row>
    <row r="39" spans="1:1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2" ht="13.5" thickBo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ht="13.5" thickBot="1">
      <c r="A41" s="99"/>
      <c r="B41" s="250" t="s">
        <v>265</v>
      </c>
      <c r="C41" s="250"/>
      <c r="D41" s="254"/>
      <c r="E41" s="254"/>
      <c r="F41" s="254"/>
      <c r="G41" s="254"/>
      <c r="H41" s="254"/>
      <c r="I41" s="254"/>
      <c r="J41" s="254"/>
      <c r="K41" s="254"/>
      <c r="L41" s="99"/>
    </row>
    <row r="42" spans="1:12">
      <c r="A42" s="99"/>
      <c r="B42" s="6"/>
      <c r="C42" s="6"/>
      <c r="D42" s="6"/>
      <c r="E42" s="74" t="s">
        <v>183</v>
      </c>
      <c r="F42" s="106"/>
      <c r="G42" s="74" t="s">
        <v>180</v>
      </c>
      <c r="H42" s="74"/>
      <c r="I42" s="74" t="s">
        <v>73</v>
      </c>
      <c r="J42" s="74"/>
      <c r="K42" s="74" t="s">
        <v>75</v>
      </c>
      <c r="L42" s="99"/>
    </row>
    <row r="43" spans="1:12" ht="14.25" thickBot="1">
      <c r="A43" s="99"/>
      <c r="B43" s="275" t="s">
        <v>154</v>
      </c>
      <c r="C43" s="6"/>
      <c r="D43" s="6"/>
      <c r="E43" s="276" t="s">
        <v>181</v>
      </c>
      <c r="F43" s="106"/>
      <c r="G43" s="276" t="s">
        <v>182</v>
      </c>
      <c r="H43" s="74"/>
      <c r="I43" s="276" t="s">
        <v>25</v>
      </c>
      <c r="J43" s="74"/>
      <c r="K43" s="276" t="s">
        <v>25</v>
      </c>
      <c r="L43" s="99"/>
    </row>
    <row r="44" spans="1:12">
      <c r="A44" s="99"/>
      <c r="B44" s="49" t="s">
        <v>186</v>
      </c>
      <c r="C44" s="6"/>
      <c r="D44" s="6"/>
      <c r="E44" s="223">
        <v>2819400</v>
      </c>
      <c r="F44" s="35"/>
      <c r="G44" s="47">
        <v>148373</v>
      </c>
      <c r="H44" s="35"/>
      <c r="I44" s="223">
        <v>14812</v>
      </c>
      <c r="J44" s="35"/>
      <c r="K44" s="223">
        <v>9364</v>
      </c>
      <c r="L44" s="99"/>
    </row>
    <row r="45" spans="1:12">
      <c r="A45" s="99"/>
      <c r="B45" s="149" t="s">
        <v>187</v>
      </c>
      <c r="C45" s="6"/>
      <c r="D45" s="6"/>
      <c r="E45" s="225">
        <v>737658</v>
      </c>
      <c r="F45" s="35"/>
      <c r="G45" s="225">
        <v>106737</v>
      </c>
      <c r="H45" s="35"/>
      <c r="I45" s="225">
        <v>76160</v>
      </c>
      <c r="J45" s="35"/>
      <c r="K45" s="225">
        <v>24201</v>
      </c>
      <c r="L45" s="99"/>
    </row>
    <row r="46" spans="1:12">
      <c r="A46" s="99"/>
      <c r="B46" s="149" t="s">
        <v>188</v>
      </c>
      <c r="C46" s="6"/>
      <c r="D46" s="6"/>
      <c r="E46" s="225">
        <v>256129</v>
      </c>
      <c r="F46" s="35"/>
      <c r="G46" s="225">
        <v>612471</v>
      </c>
      <c r="H46" s="35"/>
      <c r="I46" s="225">
        <v>64547</v>
      </c>
      <c r="J46" s="35"/>
      <c r="K46" s="225" t="s">
        <v>60</v>
      </c>
      <c r="L46" s="99"/>
    </row>
    <row r="47" spans="1:12">
      <c r="A47" s="99"/>
      <c r="B47" s="149" t="s">
        <v>58</v>
      </c>
      <c r="C47" s="6"/>
      <c r="D47" s="6"/>
      <c r="E47" s="225">
        <v>87198</v>
      </c>
      <c r="F47" s="35"/>
      <c r="G47" s="225">
        <v>2608</v>
      </c>
      <c r="H47" s="35"/>
      <c r="I47" s="225">
        <v>11263</v>
      </c>
      <c r="J47" s="35"/>
      <c r="K47" s="225">
        <v>141</v>
      </c>
      <c r="L47" s="99"/>
    </row>
    <row r="48" spans="1:12">
      <c r="A48" s="99"/>
      <c r="B48" s="149" t="s">
        <v>21</v>
      </c>
      <c r="C48" s="6"/>
      <c r="D48" s="6"/>
      <c r="E48" s="225">
        <v>2375</v>
      </c>
      <c r="F48" s="35"/>
      <c r="G48" s="225">
        <v>24017</v>
      </c>
      <c r="H48" s="35"/>
      <c r="I48" s="225">
        <v>13898</v>
      </c>
      <c r="J48" s="35"/>
      <c r="K48" s="225" t="s">
        <v>60</v>
      </c>
      <c r="L48" s="99"/>
    </row>
    <row r="49" spans="1:12" ht="13.5" thickBot="1">
      <c r="A49" s="99"/>
      <c r="B49" s="149" t="s">
        <v>28</v>
      </c>
      <c r="C49" s="6"/>
      <c r="D49" s="6"/>
      <c r="E49" s="139" t="s">
        <v>60</v>
      </c>
      <c r="F49" s="35"/>
      <c r="G49" s="89">
        <v>-894206</v>
      </c>
      <c r="H49" s="35"/>
      <c r="I49" s="139" t="s">
        <v>60</v>
      </c>
      <c r="J49" s="35"/>
      <c r="K49" s="139" t="s">
        <v>60</v>
      </c>
      <c r="L49" s="99"/>
    </row>
    <row r="50" spans="1:12" ht="13.5" thickBot="1">
      <c r="A50" s="99"/>
      <c r="B50" s="197"/>
      <c r="C50" s="44"/>
      <c r="D50" s="44"/>
      <c r="E50" s="277">
        <f>SUM(E44:E49)</f>
        <v>3902760</v>
      </c>
      <c r="F50" s="103"/>
      <c r="G50" s="277" t="s">
        <v>60</v>
      </c>
      <c r="H50" s="104"/>
      <c r="I50" s="277">
        <f>SUM(I44:I49)</f>
        <v>180680</v>
      </c>
      <c r="J50" s="104"/>
      <c r="K50" s="277">
        <f>SUM(K44:K49)</f>
        <v>33706</v>
      </c>
      <c r="L50" s="99"/>
    </row>
    <row r="51" spans="1:12">
      <c r="A51" s="99"/>
      <c r="B51" s="6"/>
      <c r="C51" s="6"/>
      <c r="D51" s="6"/>
      <c r="E51" s="6"/>
      <c r="F51" s="6"/>
      <c r="G51" s="6"/>
      <c r="H51" s="6"/>
      <c r="I51" s="6"/>
      <c r="J51" s="6"/>
      <c r="K51" s="6"/>
      <c r="L51" s="99"/>
    </row>
    <row r="52" spans="1:12">
      <c r="A52" s="99"/>
      <c r="B52" s="6"/>
      <c r="C52" s="6"/>
      <c r="D52" s="6"/>
      <c r="E52" s="6"/>
      <c r="F52" s="6"/>
      <c r="G52" s="6"/>
      <c r="H52" s="6"/>
      <c r="I52" s="6"/>
      <c r="J52" s="6"/>
      <c r="K52" s="6"/>
      <c r="L52" s="99"/>
    </row>
    <row r="53" spans="1:12" ht="13.5">
      <c r="A53" s="99"/>
      <c r="B53" s="6"/>
      <c r="C53" s="6"/>
      <c r="D53" s="6"/>
      <c r="E53" s="74" t="s">
        <v>74</v>
      </c>
      <c r="F53" s="106"/>
      <c r="G53" s="74" t="s">
        <v>13</v>
      </c>
      <c r="H53" s="106"/>
      <c r="I53" s="74" t="s">
        <v>84</v>
      </c>
      <c r="J53" s="74"/>
      <c r="K53" s="74" t="s">
        <v>125</v>
      </c>
      <c r="L53" s="99"/>
    </row>
    <row r="54" spans="1:12" ht="13.5">
      <c r="A54" s="99"/>
      <c r="B54" s="6"/>
      <c r="C54" s="6"/>
      <c r="D54" s="6"/>
      <c r="E54" s="74" t="s">
        <v>79</v>
      </c>
      <c r="F54" s="106"/>
      <c r="G54" s="74"/>
      <c r="H54" s="106"/>
      <c r="I54" s="74" t="s">
        <v>124</v>
      </c>
      <c r="J54" s="74"/>
      <c r="K54" s="74"/>
      <c r="L54" s="99"/>
    </row>
    <row r="55" spans="1:12">
      <c r="A55" s="99"/>
      <c r="B55" s="6"/>
      <c r="C55" s="6"/>
      <c r="D55" s="6"/>
      <c r="E55" s="74" t="s">
        <v>69</v>
      </c>
      <c r="F55" s="106"/>
      <c r="G55" s="106"/>
      <c r="H55" s="106"/>
      <c r="I55" s="99"/>
      <c r="J55" s="74"/>
      <c r="K55" s="74"/>
      <c r="L55" s="99"/>
    </row>
    <row r="56" spans="1:12" ht="14.25" thickBot="1">
      <c r="A56" s="99"/>
      <c r="B56" s="275" t="s">
        <v>154</v>
      </c>
      <c r="C56" s="6"/>
      <c r="D56" s="6"/>
      <c r="E56" s="276" t="s">
        <v>126</v>
      </c>
      <c r="F56" s="106"/>
      <c r="G56" s="276"/>
      <c r="H56" s="106"/>
      <c r="I56" s="276"/>
      <c r="J56" s="74"/>
      <c r="K56" s="276"/>
      <c r="L56" s="99"/>
    </row>
    <row r="57" spans="1:12">
      <c r="A57" s="99"/>
      <c r="B57" s="49" t="s">
        <v>186</v>
      </c>
      <c r="C57" s="6"/>
      <c r="D57" s="6"/>
      <c r="E57" s="67">
        <v>6488</v>
      </c>
      <c r="F57" s="105"/>
      <c r="G57" s="223">
        <v>46657</v>
      </c>
      <c r="H57" s="102"/>
      <c r="I57" s="67">
        <v>-1915</v>
      </c>
      <c r="J57" s="105"/>
      <c r="K57" s="223">
        <v>29542</v>
      </c>
      <c r="L57" s="99"/>
    </row>
    <row r="58" spans="1:12">
      <c r="A58" s="99"/>
      <c r="B58" s="149" t="s">
        <v>187</v>
      </c>
      <c r="C58" s="6"/>
      <c r="D58" s="6"/>
      <c r="E58" s="225">
        <v>3040</v>
      </c>
      <c r="F58" s="105"/>
      <c r="G58" s="225">
        <v>89596</v>
      </c>
      <c r="H58" s="102"/>
      <c r="I58" s="225">
        <v>4159</v>
      </c>
      <c r="J58" s="105"/>
      <c r="K58" s="225">
        <v>81244</v>
      </c>
      <c r="L58" s="99"/>
    </row>
    <row r="59" spans="1:12">
      <c r="A59" s="99"/>
      <c r="B59" s="149" t="s">
        <v>188</v>
      </c>
      <c r="C59" s="6"/>
      <c r="D59" s="6"/>
      <c r="E59" s="225">
        <v>14213</v>
      </c>
      <c r="F59" s="105"/>
      <c r="G59" s="225">
        <v>62545</v>
      </c>
      <c r="H59" s="102"/>
      <c r="I59" s="225">
        <v>-11549</v>
      </c>
      <c r="J59" s="105"/>
      <c r="K59" s="225">
        <v>156772</v>
      </c>
      <c r="L59" s="99"/>
    </row>
    <row r="60" spans="1:12">
      <c r="A60" s="99"/>
      <c r="B60" s="149" t="s">
        <v>58</v>
      </c>
      <c r="C60" s="6"/>
      <c r="D60" s="6"/>
      <c r="E60" s="225">
        <v>2198</v>
      </c>
      <c r="F60" s="105"/>
      <c r="G60" s="225">
        <v>25357</v>
      </c>
      <c r="H60" s="102"/>
      <c r="I60" s="225">
        <v>9183</v>
      </c>
      <c r="J60" s="105"/>
      <c r="K60" s="225">
        <v>10525</v>
      </c>
      <c r="L60" s="99"/>
    </row>
    <row r="61" spans="1:12">
      <c r="A61" s="99"/>
      <c r="B61" s="149" t="s">
        <v>21</v>
      </c>
      <c r="C61" s="6"/>
      <c r="D61" s="6"/>
      <c r="E61" s="225">
        <v>1529</v>
      </c>
      <c r="F61" s="105"/>
      <c r="G61" s="225">
        <v>3776</v>
      </c>
      <c r="H61" s="102"/>
      <c r="I61" s="225">
        <v>12</v>
      </c>
      <c r="J61" s="105"/>
      <c r="K61" s="225">
        <v>11495</v>
      </c>
      <c r="L61" s="99"/>
    </row>
    <row r="62" spans="1:12" ht="13.5" thickBot="1">
      <c r="A62" s="99"/>
      <c r="B62" s="149" t="s">
        <v>28</v>
      </c>
      <c r="C62" s="6"/>
      <c r="D62" s="6"/>
      <c r="E62" s="148" t="s">
        <v>60</v>
      </c>
      <c r="F62" s="102"/>
      <c r="G62" s="147" t="s">
        <v>60</v>
      </c>
      <c r="H62" s="102"/>
      <c r="I62" s="147" t="s">
        <v>60</v>
      </c>
      <c r="J62" s="105"/>
      <c r="K62" s="147" t="s">
        <v>60</v>
      </c>
      <c r="L62" s="99"/>
    </row>
    <row r="63" spans="1:12" ht="13.5" thickBot="1">
      <c r="A63" s="99"/>
      <c r="B63" s="197"/>
      <c r="C63" s="44"/>
      <c r="D63" s="44"/>
      <c r="E63" s="277">
        <f>SUM(E57:E62)</f>
        <v>27468</v>
      </c>
      <c r="F63" s="104"/>
      <c r="G63" s="277">
        <f>SUM(G57:G62)</f>
        <v>227931</v>
      </c>
      <c r="H63" s="104"/>
      <c r="I63" s="278">
        <f>SUM(I57:I62)</f>
        <v>-110</v>
      </c>
      <c r="J63" s="104"/>
      <c r="K63" s="277">
        <f>SUM(K57:K62)</f>
        <v>289578</v>
      </c>
      <c r="L63" s="99"/>
    </row>
    <row r="64" spans="1:12" ht="13.5" thickBot="1">
      <c r="A64" s="99"/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99"/>
    </row>
    <row r="65" spans="1:12">
      <c r="A65" s="99"/>
      <c r="B65" s="60"/>
      <c r="C65" s="60"/>
      <c r="D65" s="99"/>
      <c r="E65" s="99"/>
      <c r="F65" s="107"/>
      <c r="G65" s="107"/>
      <c r="H65" s="99"/>
      <c r="I65" s="99"/>
      <c r="J65" s="99"/>
      <c r="K65" s="99"/>
      <c r="L65" s="99"/>
    </row>
    <row r="66" spans="1:12">
      <c r="A66" s="99"/>
      <c r="B66" s="60"/>
      <c r="C66" s="60"/>
      <c r="D66" s="99"/>
      <c r="E66" s="99"/>
      <c r="F66" s="99"/>
      <c r="G66" s="99"/>
      <c r="H66" s="99"/>
      <c r="I66" s="99"/>
      <c r="J66" s="99"/>
      <c r="K66" s="99"/>
      <c r="L66" s="99"/>
    </row>
  </sheetData>
  <customSheetViews>
    <customSheetView guid="{F63FFA50-AD3A-44DA-89DA-A99A60484418}" showRuler="0">
      <selection activeCell="L38" sqref="L38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BD56928B-4709-48D3-B9BC-BE4273BF11C9}" showRuler="0" topLeftCell="A4">
      <selection activeCell="H17" sqref="H17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A6523D42-A74A-4531-8D44-6B22F0B3352B}" showPageBreaks="1" showRuler="0" topLeftCell="A17">
      <selection activeCell="B27" sqref="B27"/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  <customSheetView guid="{306A951E-DF6F-4986-B65D-D729B3E073A8}" showRuler="0" topLeftCell="A28">
      <selection activeCell="P14" sqref="P14"/>
      <pageMargins left="0.78740157499999996" right="0.78740157499999996" top="0.984251969" bottom="0.984251969" header="0.4921259845" footer="0.4921259845"/>
      <pageSetup paperSize="9" orientation="portrait" r:id="rId4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54" fitToWidth="0" orientation="landscape" r:id="rId5"/>
  <headerFooter alignWithMargins="0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12"/>
  <sheetViews>
    <sheetView showGridLines="0" zoomScaleNormal="100" workbookViewId="0">
      <selection activeCell="AG13" sqref="AG13"/>
    </sheetView>
  </sheetViews>
  <sheetFormatPr baseColWidth="10" defaultColWidth="11.42578125" defaultRowHeight="12"/>
  <cols>
    <col min="1" max="1" width="3.7109375" style="1" customWidth="1"/>
    <col min="2" max="2" width="50.7109375" style="1" customWidth="1"/>
    <col min="3" max="3" width="2.85546875" style="1" customWidth="1"/>
    <col min="4" max="4" width="9.5703125" style="1" customWidth="1"/>
    <col min="5" max="6" width="2.85546875" style="1" customWidth="1"/>
    <col min="7" max="7" width="9.5703125" style="1" customWidth="1"/>
    <col min="8" max="9" width="2.85546875" style="1" customWidth="1"/>
    <col min="10" max="10" width="9.5703125" style="1" customWidth="1"/>
    <col min="11" max="12" width="2.85546875" style="1" customWidth="1"/>
    <col min="13" max="13" width="9.5703125" style="1" customWidth="1"/>
    <col min="14" max="15" width="2.85546875" style="1" customWidth="1"/>
    <col min="16" max="16" width="9.5703125" style="1" customWidth="1"/>
    <col min="17" max="18" width="2.85546875" style="1" customWidth="1"/>
    <col min="19" max="19" width="9.7109375" style="1" customWidth="1"/>
    <col min="20" max="21" width="2.85546875" style="1" customWidth="1"/>
    <col min="22" max="22" width="9.7109375" style="1" customWidth="1"/>
    <col min="23" max="24" width="2.85546875" style="1" customWidth="1"/>
    <col min="25" max="25" width="9.7109375" style="1" customWidth="1"/>
    <col min="26" max="27" width="2.85546875" style="1" customWidth="1"/>
    <col min="28" max="28" width="9.7109375" style="1" customWidth="1"/>
    <col min="29" max="30" width="2.85546875" style="1" customWidth="1"/>
    <col min="31" max="31" width="9.7109375" style="1" customWidth="1"/>
    <col min="32" max="32" width="2.85546875" style="1" customWidth="1"/>
    <col min="33" max="16384" width="11.42578125" style="1"/>
  </cols>
  <sheetData>
    <row r="1" spans="2:32" ht="12.6" customHeight="1"/>
    <row r="2" spans="2:32" ht="12.6" customHeight="1"/>
    <row r="3" spans="2:32" ht="12.6" customHeight="1"/>
    <row r="4" spans="2:32" ht="12.6" customHeight="1"/>
    <row r="5" spans="2:32" ht="12.6" customHeight="1"/>
    <row r="6" spans="2:32" ht="12.6" customHeight="1"/>
    <row r="7" spans="2:32" ht="12.6" customHeight="1"/>
    <row r="8" spans="2:32" ht="12.6" customHeight="1"/>
    <row r="9" spans="2:32" ht="12.6" customHeight="1"/>
    <row r="10" spans="2:32" ht="12.6" customHeight="1"/>
    <row r="11" spans="2:32" ht="26.25">
      <c r="B11" s="215" t="s">
        <v>136</v>
      </c>
      <c r="C11" s="215"/>
      <c r="D11" s="38"/>
      <c r="E11" s="38"/>
      <c r="F11" s="38"/>
      <c r="G11" s="38"/>
      <c r="H11" s="38"/>
      <c r="I11" s="38"/>
      <c r="J11" s="38"/>
      <c r="K11" s="38"/>
      <c r="L11" s="38"/>
      <c r="M11" s="82"/>
      <c r="N11" s="8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2:32" ht="12.6" customHeigh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2:32" ht="12.75" customHeight="1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2:32" ht="12.75" customHeight="1" thickBot="1">
      <c r="B14" s="250" t="s">
        <v>136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</row>
    <row r="15" spans="2:32" ht="5.45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2:32" ht="12.75" customHeight="1" thickBot="1">
      <c r="B16" s="82"/>
      <c r="C16" s="82"/>
      <c r="D16" s="408" t="s">
        <v>231</v>
      </c>
      <c r="E16" s="464" t="s">
        <v>82</v>
      </c>
      <c r="F16" s="82"/>
      <c r="G16" s="150" t="s">
        <v>184</v>
      </c>
      <c r="H16" s="279" t="s">
        <v>82</v>
      </c>
      <c r="I16" s="128"/>
      <c r="J16" s="150" t="s">
        <v>161</v>
      </c>
      <c r="K16" s="222" t="s">
        <v>82</v>
      </c>
      <c r="L16" s="128"/>
      <c r="M16" s="64" t="s">
        <v>129</v>
      </c>
      <c r="N16" s="108" t="s">
        <v>82</v>
      </c>
      <c r="O16" s="128"/>
      <c r="P16" s="64" t="s">
        <v>130</v>
      </c>
      <c r="Q16" s="108" t="s">
        <v>82</v>
      </c>
      <c r="R16" s="128"/>
      <c r="S16" s="64" t="s">
        <v>131</v>
      </c>
      <c r="T16" s="108">
        <v>2</v>
      </c>
      <c r="U16" s="128"/>
      <c r="V16" s="64" t="s">
        <v>132</v>
      </c>
      <c r="W16" s="108">
        <v>2</v>
      </c>
      <c r="X16" s="82"/>
      <c r="Y16" s="64" t="s">
        <v>133</v>
      </c>
      <c r="Z16" s="108">
        <v>2</v>
      </c>
      <c r="AA16" s="82"/>
      <c r="AB16" s="64" t="s">
        <v>134</v>
      </c>
      <c r="AC16" s="108">
        <v>2</v>
      </c>
      <c r="AD16" s="82"/>
      <c r="AE16" s="64" t="s">
        <v>135</v>
      </c>
      <c r="AF16" s="108">
        <v>2</v>
      </c>
    </row>
    <row r="17" spans="2:32" ht="12.75" customHeight="1" thickBot="1">
      <c r="B17" s="280" t="s">
        <v>168</v>
      </c>
      <c r="C17" s="82"/>
      <c r="D17" s="465"/>
      <c r="E17" s="465"/>
      <c r="F17" s="82"/>
      <c r="G17" s="280"/>
      <c r="H17" s="280"/>
      <c r="I17" s="82"/>
      <c r="J17" s="280"/>
      <c r="K17" s="280"/>
      <c r="L17" s="82"/>
      <c r="M17" s="280"/>
      <c r="N17" s="280"/>
      <c r="O17" s="82"/>
      <c r="P17" s="280"/>
      <c r="Q17" s="280"/>
      <c r="R17" s="6"/>
      <c r="S17" s="280"/>
      <c r="T17" s="280"/>
      <c r="U17" s="82"/>
      <c r="V17" s="280"/>
      <c r="W17" s="280"/>
      <c r="X17" s="82"/>
      <c r="Y17" s="280"/>
      <c r="Z17" s="280"/>
      <c r="AA17" s="82"/>
      <c r="AB17" s="280"/>
      <c r="AC17" s="280"/>
      <c r="AD17" s="82"/>
      <c r="AE17" s="280"/>
      <c r="AF17" s="280"/>
    </row>
    <row r="18" spans="2:32" s="109" customFormat="1" ht="12.75" customHeight="1">
      <c r="B18" s="286" t="s">
        <v>267</v>
      </c>
      <c r="C18" s="82"/>
      <c r="D18" s="466">
        <v>3683</v>
      </c>
      <c r="E18" s="466"/>
      <c r="F18" s="114"/>
      <c r="G18" s="281">
        <v>3903</v>
      </c>
      <c r="H18" s="281"/>
      <c r="I18" s="114"/>
      <c r="J18" s="281">
        <v>4010</v>
      </c>
      <c r="K18" s="281"/>
      <c r="L18" s="114"/>
      <c r="M18" s="281">
        <v>4066</v>
      </c>
      <c r="N18" s="281"/>
      <c r="O18" s="114"/>
      <c r="P18" s="281">
        <v>3422</v>
      </c>
      <c r="Q18" s="281"/>
      <c r="R18" s="110"/>
      <c r="S18" s="289">
        <v>3717</v>
      </c>
      <c r="T18" s="290">
        <v>1</v>
      </c>
      <c r="U18" s="114"/>
      <c r="V18" s="282" t="s">
        <v>70</v>
      </c>
      <c r="W18" s="281"/>
      <c r="X18" s="114"/>
      <c r="Y18" s="281">
        <v>3895</v>
      </c>
      <c r="Z18" s="281"/>
      <c r="AA18" s="114"/>
      <c r="AB18" s="281">
        <v>3600</v>
      </c>
      <c r="AC18" s="281"/>
      <c r="AD18" s="114"/>
      <c r="AE18" s="281">
        <v>3359</v>
      </c>
      <c r="AF18" s="281"/>
    </row>
    <row r="19" spans="2:32" ht="12.75" customHeight="1">
      <c r="B19" s="149" t="s">
        <v>48</v>
      </c>
      <c r="C19" s="6"/>
      <c r="D19" s="399">
        <v>409</v>
      </c>
      <c r="E19" s="463"/>
      <c r="F19" s="6"/>
      <c r="G19" s="225">
        <v>443</v>
      </c>
      <c r="H19" s="288"/>
      <c r="I19" s="110"/>
      <c r="J19" s="225">
        <v>407</v>
      </c>
      <c r="K19" s="288"/>
      <c r="L19" s="110"/>
      <c r="M19" s="225">
        <v>425</v>
      </c>
      <c r="N19" s="288"/>
      <c r="O19" s="110"/>
      <c r="P19" s="225">
        <v>336</v>
      </c>
      <c r="Q19" s="288"/>
      <c r="R19" s="110"/>
      <c r="S19" s="225">
        <v>330</v>
      </c>
      <c r="T19" s="291">
        <v>1</v>
      </c>
      <c r="U19" s="109"/>
      <c r="V19" s="225">
        <v>376</v>
      </c>
      <c r="W19" s="288"/>
      <c r="X19" s="110"/>
      <c r="Y19" s="225">
        <v>399</v>
      </c>
      <c r="Z19" s="288"/>
      <c r="AA19" s="110"/>
      <c r="AB19" s="225">
        <v>404</v>
      </c>
      <c r="AC19" s="288"/>
      <c r="AD19" s="110"/>
      <c r="AE19" s="225">
        <v>406</v>
      </c>
      <c r="AF19" s="288"/>
    </row>
    <row r="20" spans="2:32" s="113" customFormat="1" ht="12.75" customHeight="1">
      <c r="B20" s="149" t="s">
        <v>13</v>
      </c>
      <c r="C20" s="6"/>
      <c r="D20" s="399">
        <v>225</v>
      </c>
      <c r="E20" s="463"/>
      <c r="F20" s="6"/>
      <c r="G20" s="225">
        <v>228</v>
      </c>
      <c r="H20" s="288"/>
      <c r="I20" s="110"/>
      <c r="J20" s="225">
        <v>224</v>
      </c>
      <c r="K20" s="288"/>
      <c r="L20" s="110"/>
      <c r="M20" s="225">
        <v>213</v>
      </c>
      <c r="N20" s="288"/>
      <c r="O20" s="110"/>
      <c r="P20" s="225">
        <v>175</v>
      </c>
      <c r="Q20" s="288"/>
      <c r="R20" s="110"/>
      <c r="S20" s="225">
        <v>170</v>
      </c>
      <c r="T20" s="291">
        <v>1</v>
      </c>
      <c r="U20" s="109"/>
      <c r="V20" s="225">
        <v>208</v>
      </c>
      <c r="W20" s="288"/>
      <c r="X20" s="110"/>
      <c r="Y20" s="225">
        <v>223</v>
      </c>
      <c r="Z20" s="288"/>
      <c r="AA20" s="110"/>
      <c r="AB20" s="225">
        <v>242</v>
      </c>
      <c r="AC20" s="288"/>
      <c r="AD20" s="110"/>
      <c r="AE20" s="225">
        <v>243</v>
      </c>
      <c r="AF20" s="288"/>
    </row>
    <row r="21" spans="2:32" s="113" customFormat="1" ht="12.75" customHeight="1">
      <c r="B21" s="149" t="s">
        <v>49</v>
      </c>
      <c r="C21" s="6"/>
      <c r="D21" s="399">
        <v>168</v>
      </c>
      <c r="E21" s="463"/>
      <c r="F21" s="6"/>
      <c r="G21" s="225">
        <v>179</v>
      </c>
      <c r="H21" s="288"/>
      <c r="I21" s="110"/>
      <c r="J21" s="225">
        <v>169</v>
      </c>
      <c r="K21" s="288"/>
      <c r="L21" s="110"/>
      <c r="M21" s="225">
        <v>139</v>
      </c>
      <c r="N21" s="288"/>
      <c r="O21" s="110"/>
      <c r="P21" s="225">
        <v>132</v>
      </c>
      <c r="Q21" s="288"/>
      <c r="R21" s="110"/>
      <c r="S21" s="225">
        <v>127</v>
      </c>
      <c r="T21" s="291">
        <v>1</v>
      </c>
      <c r="U21" s="109"/>
      <c r="V21" s="225">
        <v>143</v>
      </c>
      <c r="W21" s="288"/>
      <c r="X21" s="110"/>
      <c r="Y21" s="225">
        <v>151</v>
      </c>
      <c r="Z21" s="288"/>
      <c r="AA21" s="110"/>
      <c r="AB21" s="225">
        <v>179</v>
      </c>
      <c r="AC21" s="288"/>
      <c r="AD21" s="110"/>
      <c r="AE21" s="225">
        <v>165</v>
      </c>
      <c r="AF21" s="288"/>
    </row>
    <row r="22" spans="2:32" s="113" customFormat="1" ht="12.75" customHeight="1">
      <c r="B22" s="287" t="s">
        <v>50</v>
      </c>
      <c r="C22" s="80"/>
      <c r="D22" s="399">
        <v>115</v>
      </c>
      <c r="E22" s="463"/>
      <c r="F22" s="80"/>
      <c r="G22" s="225">
        <v>111</v>
      </c>
      <c r="H22" s="288"/>
      <c r="I22" s="114"/>
      <c r="J22" s="225">
        <v>107</v>
      </c>
      <c r="K22" s="288"/>
      <c r="L22" s="114"/>
      <c r="M22" s="225">
        <v>98</v>
      </c>
      <c r="N22" s="288"/>
      <c r="O22" s="114"/>
      <c r="P22" s="225">
        <v>92</v>
      </c>
      <c r="Q22" s="288"/>
      <c r="R22" s="112"/>
      <c r="S22" s="225">
        <v>93</v>
      </c>
      <c r="T22" s="291">
        <v>1</v>
      </c>
      <c r="U22" s="115"/>
      <c r="V22" s="225">
        <v>101</v>
      </c>
      <c r="W22" s="288"/>
      <c r="X22" s="114"/>
      <c r="Y22" s="225">
        <v>98</v>
      </c>
      <c r="Z22" s="288"/>
      <c r="AA22" s="114"/>
      <c r="AB22" s="225">
        <v>125</v>
      </c>
      <c r="AC22" s="288"/>
      <c r="AD22" s="114"/>
      <c r="AE22" s="225">
        <v>105</v>
      </c>
      <c r="AF22" s="288"/>
    </row>
    <row r="23" spans="2:32" s="113" customFormat="1" ht="12.75" customHeight="1">
      <c r="B23" s="287" t="s">
        <v>51</v>
      </c>
      <c r="C23" s="80"/>
      <c r="D23" s="399">
        <v>98</v>
      </c>
      <c r="E23" s="463"/>
      <c r="F23" s="80"/>
      <c r="G23" s="225">
        <v>94</v>
      </c>
      <c r="H23" s="288"/>
      <c r="I23" s="114"/>
      <c r="J23" s="225">
        <v>93</v>
      </c>
      <c r="K23" s="288"/>
      <c r="L23" s="114"/>
      <c r="M23" s="225">
        <v>95</v>
      </c>
      <c r="N23" s="288"/>
      <c r="O23" s="114"/>
      <c r="P23" s="225">
        <v>75</v>
      </c>
      <c r="Q23" s="288"/>
      <c r="R23" s="112"/>
      <c r="S23" s="225">
        <v>86</v>
      </c>
      <c r="T23" s="291">
        <v>1</v>
      </c>
      <c r="U23" s="115"/>
      <c r="V23" s="225">
        <v>85</v>
      </c>
      <c r="W23" s="288"/>
      <c r="X23" s="114"/>
      <c r="Y23" s="225">
        <v>80</v>
      </c>
      <c r="Z23" s="288"/>
      <c r="AA23" s="114"/>
      <c r="AB23" s="225">
        <v>108</v>
      </c>
      <c r="AC23" s="288"/>
      <c r="AD23" s="114"/>
      <c r="AE23" s="225">
        <v>95</v>
      </c>
      <c r="AF23" s="288"/>
    </row>
    <row r="24" spans="2:32" s="209" customFormat="1" ht="12.75" customHeight="1" thickBot="1">
      <c r="B24" s="210"/>
      <c r="C24" s="210"/>
      <c r="D24" s="467"/>
      <c r="E24" s="468"/>
      <c r="F24" s="210"/>
      <c r="G24" s="211"/>
      <c r="H24" s="212"/>
      <c r="I24" s="210"/>
      <c r="J24" s="211"/>
      <c r="K24" s="212"/>
      <c r="L24" s="210"/>
      <c r="M24" s="211"/>
      <c r="N24" s="212"/>
      <c r="O24" s="210"/>
      <c r="P24" s="211"/>
      <c r="Q24" s="213"/>
      <c r="R24" s="213"/>
      <c r="S24" s="211"/>
      <c r="T24" s="213"/>
      <c r="U24" s="68"/>
      <c r="V24" s="211"/>
      <c r="W24" s="292"/>
      <c r="X24" s="293"/>
      <c r="Y24" s="211"/>
      <c r="Z24" s="213"/>
      <c r="AA24" s="68"/>
      <c r="AB24" s="211"/>
      <c r="AC24" s="213"/>
      <c r="AD24" s="68"/>
      <c r="AE24" s="211"/>
      <c r="AF24" s="213"/>
    </row>
    <row r="25" spans="2:32" ht="12.75" customHeight="1" thickBot="1">
      <c r="B25" s="280" t="s">
        <v>138</v>
      </c>
      <c r="C25" s="82"/>
      <c r="D25" s="465"/>
      <c r="E25" s="465"/>
      <c r="F25" s="82"/>
      <c r="G25" s="280"/>
      <c r="H25" s="280"/>
      <c r="I25" s="82"/>
      <c r="J25" s="280"/>
      <c r="K25" s="280"/>
      <c r="L25" s="82"/>
      <c r="M25" s="280"/>
      <c r="N25" s="280"/>
      <c r="O25" s="82"/>
      <c r="P25" s="280"/>
      <c r="Q25" s="280"/>
      <c r="R25" s="6"/>
      <c r="S25" s="280"/>
      <c r="T25" s="280"/>
      <c r="U25" s="82"/>
      <c r="V25" s="280"/>
      <c r="W25" s="292"/>
      <c r="X25" s="293"/>
      <c r="Y25" s="280"/>
      <c r="Z25" s="280"/>
      <c r="AA25" s="82"/>
      <c r="AB25" s="280"/>
      <c r="AC25" s="280"/>
      <c r="AD25" s="82"/>
      <c r="AE25" s="280"/>
      <c r="AF25" s="280"/>
    </row>
    <row r="26" spans="2:32" s="120" customFormat="1" ht="12.75" customHeight="1">
      <c r="B26" s="286" t="s">
        <v>34</v>
      </c>
      <c r="C26" s="80"/>
      <c r="D26" s="469">
        <v>3464</v>
      </c>
      <c r="E26" s="470"/>
      <c r="F26" s="80"/>
      <c r="G26" s="292">
        <v>3493</v>
      </c>
      <c r="H26" s="293"/>
      <c r="I26" s="121"/>
      <c r="J26" s="96">
        <v>3326</v>
      </c>
      <c r="K26" s="94"/>
      <c r="L26" s="121"/>
      <c r="M26" s="96">
        <v>3586</v>
      </c>
      <c r="N26" s="94"/>
      <c r="O26" s="121"/>
      <c r="P26" s="96">
        <v>3513</v>
      </c>
      <c r="Q26" s="96"/>
      <c r="R26" s="122"/>
      <c r="S26" s="271">
        <v>3056</v>
      </c>
      <c r="T26" s="296">
        <v>1</v>
      </c>
      <c r="U26" s="123"/>
      <c r="V26" s="96">
        <v>3032</v>
      </c>
      <c r="W26" s="292"/>
      <c r="X26" s="293"/>
      <c r="Y26" s="96">
        <v>2868</v>
      </c>
      <c r="Z26" s="96"/>
      <c r="AA26" s="121"/>
      <c r="AB26" s="96">
        <v>2965</v>
      </c>
      <c r="AC26" s="96"/>
      <c r="AD26" s="121"/>
      <c r="AE26" s="96">
        <v>2684</v>
      </c>
      <c r="AF26" s="96"/>
    </row>
    <row r="27" spans="2:32" ht="12.75" customHeight="1">
      <c r="B27" s="149" t="s">
        <v>35</v>
      </c>
      <c r="C27" s="6"/>
      <c r="D27" s="421">
        <v>1358</v>
      </c>
      <c r="E27" s="471"/>
      <c r="F27" s="6"/>
      <c r="G27" s="292">
        <v>1647</v>
      </c>
      <c r="H27" s="293"/>
      <c r="I27" s="122"/>
      <c r="J27" s="292">
        <v>1387</v>
      </c>
      <c r="K27" s="293"/>
      <c r="L27" s="122"/>
      <c r="M27" s="292">
        <v>1418</v>
      </c>
      <c r="N27" s="293"/>
      <c r="O27" s="122"/>
      <c r="P27" s="292">
        <v>1071</v>
      </c>
      <c r="Q27" s="293"/>
      <c r="R27" s="122"/>
      <c r="S27" s="292">
        <v>1015</v>
      </c>
      <c r="T27" s="297">
        <v>1</v>
      </c>
      <c r="U27" s="124"/>
      <c r="V27" s="292">
        <v>1207</v>
      </c>
      <c r="W27" s="292"/>
      <c r="X27" s="293"/>
      <c r="Y27" s="292">
        <v>1211</v>
      </c>
      <c r="Z27" s="293"/>
      <c r="AA27" s="122"/>
      <c r="AB27" s="292">
        <v>910</v>
      </c>
      <c r="AC27" s="293"/>
      <c r="AD27" s="122"/>
      <c r="AE27" s="292">
        <v>953</v>
      </c>
      <c r="AF27" s="293"/>
    </row>
    <row r="28" spans="2:32" ht="12.75" customHeight="1">
      <c r="B28" s="149" t="s">
        <v>27</v>
      </c>
      <c r="C28" s="6"/>
      <c r="D28" s="421">
        <v>169</v>
      </c>
      <c r="E28" s="471"/>
      <c r="F28" s="6"/>
      <c r="G28" s="292">
        <v>169</v>
      </c>
      <c r="H28" s="293"/>
      <c r="I28" s="122"/>
      <c r="J28" s="292">
        <v>169</v>
      </c>
      <c r="K28" s="293"/>
      <c r="L28" s="122"/>
      <c r="M28" s="292">
        <v>169</v>
      </c>
      <c r="N28" s="293"/>
      <c r="O28" s="122"/>
      <c r="P28" s="292">
        <v>169</v>
      </c>
      <c r="Q28" s="293"/>
      <c r="R28" s="122"/>
      <c r="S28" s="292">
        <v>169</v>
      </c>
      <c r="T28" s="292"/>
      <c r="U28" s="124"/>
      <c r="V28" s="292">
        <v>169</v>
      </c>
      <c r="W28" s="292"/>
      <c r="X28" s="293"/>
      <c r="Y28" s="292">
        <v>169</v>
      </c>
      <c r="Z28" s="293"/>
      <c r="AA28" s="122"/>
      <c r="AB28" s="292">
        <v>169</v>
      </c>
      <c r="AC28" s="293"/>
      <c r="AD28" s="122"/>
      <c r="AE28" s="292">
        <v>169</v>
      </c>
      <c r="AF28" s="293"/>
    </row>
    <row r="29" spans="2:32" ht="12.75" customHeight="1">
      <c r="B29" s="149" t="s">
        <v>38</v>
      </c>
      <c r="C29" s="6"/>
      <c r="D29" s="421">
        <v>455</v>
      </c>
      <c r="E29" s="471"/>
      <c r="F29" s="6"/>
      <c r="G29" s="292">
        <v>455</v>
      </c>
      <c r="H29" s="293"/>
      <c r="I29" s="122"/>
      <c r="J29" s="292">
        <v>455</v>
      </c>
      <c r="K29" s="293"/>
      <c r="L29" s="122"/>
      <c r="M29" s="292">
        <v>455</v>
      </c>
      <c r="N29" s="293"/>
      <c r="O29" s="122"/>
      <c r="P29" s="292">
        <v>455</v>
      </c>
      <c r="Q29" s="293"/>
      <c r="R29" s="122"/>
      <c r="S29" s="292">
        <v>455</v>
      </c>
      <c r="T29" s="292"/>
      <c r="U29" s="124"/>
      <c r="V29" s="292">
        <v>455</v>
      </c>
      <c r="W29" s="292"/>
      <c r="X29" s="293"/>
      <c r="Y29" s="292">
        <v>455</v>
      </c>
      <c r="Z29" s="293"/>
      <c r="AA29" s="122"/>
      <c r="AB29" s="292">
        <v>455</v>
      </c>
      <c r="AC29" s="293"/>
      <c r="AD29" s="122"/>
      <c r="AE29" s="292">
        <v>455</v>
      </c>
      <c r="AF29" s="293"/>
    </row>
    <row r="30" spans="2:32" ht="12.75" customHeight="1">
      <c r="B30" s="149" t="s">
        <v>33</v>
      </c>
      <c r="C30" s="6"/>
      <c r="D30" s="421">
        <v>768</v>
      </c>
      <c r="E30" s="471"/>
      <c r="F30" s="6"/>
      <c r="G30" s="292">
        <v>777</v>
      </c>
      <c r="H30" s="293"/>
      <c r="I30" s="122"/>
      <c r="J30" s="292">
        <v>705</v>
      </c>
      <c r="K30" s="293"/>
      <c r="L30" s="122"/>
      <c r="M30" s="292">
        <v>641</v>
      </c>
      <c r="N30" s="293"/>
      <c r="O30" s="122"/>
      <c r="P30" s="292">
        <v>594</v>
      </c>
      <c r="Q30" s="293"/>
      <c r="R30" s="122"/>
      <c r="S30" s="292">
        <v>579</v>
      </c>
      <c r="T30" s="297">
        <v>1</v>
      </c>
      <c r="U30" s="124"/>
      <c r="V30" s="292">
        <v>547</v>
      </c>
      <c r="W30" s="292"/>
      <c r="X30" s="293"/>
      <c r="Y30" s="292">
        <v>517</v>
      </c>
      <c r="Z30" s="293"/>
      <c r="AA30" s="122"/>
      <c r="AB30" s="292">
        <v>512</v>
      </c>
      <c r="AC30" s="293"/>
      <c r="AD30" s="122"/>
      <c r="AE30" s="292">
        <v>452</v>
      </c>
      <c r="AF30" s="293"/>
    </row>
    <row r="31" spans="2:32" ht="12.75" customHeight="1">
      <c r="B31" s="149" t="s">
        <v>37</v>
      </c>
      <c r="C31" s="6"/>
      <c r="D31" s="421">
        <v>-72</v>
      </c>
      <c r="E31" s="471"/>
      <c r="F31" s="6"/>
      <c r="G31" s="292">
        <v>-21</v>
      </c>
      <c r="H31" s="293"/>
      <c r="I31" s="122"/>
      <c r="J31" s="292">
        <v>-57</v>
      </c>
      <c r="K31" s="293"/>
      <c r="L31" s="122"/>
      <c r="M31" s="292">
        <v>-81</v>
      </c>
      <c r="N31" s="293"/>
      <c r="O31" s="122"/>
      <c r="P31" s="292">
        <v>-107</v>
      </c>
      <c r="Q31" s="293"/>
      <c r="R31" s="122"/>
      <c r="S31" s="292">
        <v>-73</v>
      </c>
      <c r="T31" s="297">
        <v>1</v>
      </c>
      <c r="U31" s="124"/>
      <c r="V31" s="292">
        <v>-74</v>
      </c>
      <c r="W31" s="292"/>
      <c r="X31" s="293"/>
      <c r="Y31" s="292">
        <v>-48</v>
      </c>
      <c r="Z31" s="293"/>
      <c r="AA31" s="122"/>
      <c r="AB31" s="292">
        <v>-3</v>
      </c>
      <c r="AC31" s="293"/>
      <c r="AD31" s="122"/>
      <c r="AE31" s="292">
        <v>16</v>
      </c>
      <c r="AF31" s="293"/>
    </row>
    <row r="32" spans="2:32" ht="12.75" customHeight="1">
      <c r="B32" s="149" t="s">
        <v>78</v>
      </c>
      <c r="C32" s="6"/>
      <c r="D32" s="421">
        <v>215</v>
      </c>
      <c r="E32" s="471"/>
      <c r="F32" s="6"/>
      <c r="G32" s="292">
        <v>245</v>
      </c>
      <c r="H32" s="293"/>
      <c r="I32" s="122"/>
      <c r="J32" s="292">
        <v>249</v>
      </c>
      <c r="K32" s="293"/>
      <c r="L32" s="122"/>
      <c r="M32" s="292">
        <v>243</v>
      </c>
      <c r="N32" s="293"/>
      <c r="O32" s="122"/>
      <c r="P32" s="292">
        <v>203</v>
      </c>
      <c r="Q32" s="293"/>
      <c r="R32" s="122"/>
      <c r="S32" s="292">
        <v>206</v>
      </c>
      <c r="T32" s="297">
        <v>1</v>
      </c>
      <c r="U32" s="124"/>
      <c r="V32" s="292">
        <v>206</v>
      </c>
      <c r="W32" s="292"/>
      <c r="X32" s="293"/>
      <c r="Y32" s="292">
        <v>207</v>
      </c>
      <c r="Z32" s="293"/>
      <c r="AA32" s="122"/>
      <c r="AB32" s="292">
        <v>213</v>
      </c>
      <c r="AC32" s="293"/>
      <c r="AD32" s="122"/>
      <c r="AE32" s="292">
        <v>95</v>
      </c>
      <c r="AF32" s="293"/>
    </row>
    <row r="33" spans="2:32" ht="12.75" customHeight="1">
      <c r="B33" s="149" t="s">
        <v>24</v>
      </c>
      <c r="C33" s="6"/>
      <c r="D33" s="421">
        <v>1535</v>
      </c>
      <c r="E33" s="471"/>
      <c r="F33" s="6"/>
      <c r="G33" s="292">
        <v>1625</v>
      </c>
      <c r="H33" s="293"/>
      <c r="I33" s="122"/>
      <c r="J33" s="292">
        <v>1521</v>
      </c>
      <c r="K33" s="293"/>
      <c r="L33" s="122"/>
      <c r="M33" s="292">
        <v>1427</v>
      </c>
      <c r="N33" s="293"/>
      <c r="O33" s="122"/>
      <c r="P33" s="292">
        <v>1314</v>
      </c>
      <c r="Q33" s="293"/>
      <c r="R33" s="121"/>
      <c r="S33" s="292">
        <v>1336</v>
      </c>
      <c r="T33" s="297">
        <v>1</v>
      </c>
      <c r="U33" s="124"/>
      <c r="V33" s="292">
        <v>1303</v>
      </c>
      <c r="W33" s="292"/>
      <c r="X33" s="293"/>
      <c r="Y33" s="292">
        <v>1300</v>
      </c>
      <c r="Z33" s="293"/>
      <c r="AA33" s="122"/>
      <c r="AB33" s="292">
        <v>1346</v>
      </c>
      <c r="AC33" s="293"/>
      <c r="AD33" s="122"/>
      <c r="AE33" s="292">
        <v>1187</v>
      </c>
      <c r="AF33" s="293"/>
    </row>
    <row r="34" spans="2:32" ht="12.75" customHeight="1">
      <c r="B34" s="149" t="s">
        <v>39</v>
      </c>
      <c r="C34" s="6"/>
      <c r="D34" s="421">
        <v>2109</v>
      </c>
      <c r="E34" s="471"/>
      <c r="F34" s="6"/>
      <c r="G34" s="292">
        <v>1922</v>
      </c>
      <c r="H34" s="293"/>
      <c r="I34" s="122"/>
      <c r="J34" s="292">
        <v>1976</v>
      </c>
      <c r="K34" s="293"/>
      <c r="L34" s="122"/>
      <c r="M34" s="292">
        <v>2080</v>
      </c>
      <c r="N34" s="293"/>
      <c r="O34" s="122"/>
      <c r="P34" s="292">
        <v>2211</v>
      </c>
      <c r="Q34" s="293"/>
      <c r="R34" s="121"/>
      <c r="S34" s="292">
        <v>1710</v>
      </c>
      <c r="T34" s="297">
        <v>1</v>
      </c>
      <c r="U34" s="124"/>
      <c r="V34" s="292">
        <v>1751</v>
      </c>
      <c r="W34" s="294"/>
      <c r="X34" s="295"/>
      <c r="Y34" s="292">
        <v>1882</v>
      </c>
      <c r="Z34" s="293"/>
      <c r="AA34" s="122"/>
      <c r="AB34" s="292">
        <v>1555</v>
      </c>
      <c r="AC34" s="293"/>
      <c r="AD34" s="122"/>
      <c r="AE34" s="292">
        <v>1500</v>
      </c>
      <c r="AF34" s="293"/>
    </row>
    <row r="35" spans="2:32" ht="12.75" customHeight="1">
      <c r="B35" s="149" t="s">
        <v>40</v>
      </c>
      <c r="C35" s="6"/>
      <c r="D35" s="421">
        <v>1178</v>
      </c>
      <c r="E35" s="471"/>
      <c r="F35" s="6"/>
      <c r="G35" s="294">
        <v>1593</v>
      </c>
      <c r="H35" s="295"/>
      <c r="I35" s="122"/>
      <c r="J35" s="292">
        <v>1216</v>
      </c>
      <c r="K35" s="293"/>
      <c r="L35" s="122"/>
      <c r="M35" s="292">
        <v>1497</v>
      </c>
      <c r="N35" s="293"/>
      <c r="O35" s="122"/>
      <c r="P35" s="292">
        <v>1059</v>
      </c>
      <c r="Q35" s="293"/>
      <c r="R35" s="121"/>
      <c r="S35" s="292">
        <v>1025</v>
      </c>
      <c r="T35" s="297">
        <v>1</v>
      </c>
      <c r="U35" s="124"/>
      <c r="V35" s="292">
        <v>1185</v>
      </c>
      <c r="W35" s="292"/>
      <c r="X35" s="293"/>
      <c r="Y35" s="292">
        <v>897</v>
      </c>
      <c r="Z35" s="293"/>
      <c r="AA35" s="122"/>
      <c r="AB35" s="292">
        <v>974</v>
      </c>
      <c r="AC35" s="293"/>
      <c r="AD35" s="122"/>
      <c r="AE35" s="292">
        <v>950</v>
      </c>
      <c r="AF35" s="293"/>
    </row>
    <row r="36" spans="2:32" ht="12.75" customHeight="1">
      <c r="B36" s="287" t="s">
        <v>52</v>
      </c>
      <c r="C36" s="80"/>
      <c r="D36" s="421">
        <v>4822</v>
      </c>
      <c r="E36" s="471"/>
      <c r="F36" s="80"/>
      <c r="G36" s="292">
        <v>5140</v>
      </c>
      <c r="H36" s="293"/>
      <c r="I36" s="121"/>
      <c r="J36" s="292">
        <v>4713</v>
      </c>
      <c r="K36" s="293"/>
      <c r="L36" s="121"/>
      <c r="M36" s="292">
        <v>5004</v>
      </c>
      <c r="N36" s="293"/>
      <c r="O36" s="121"/>
      <c r="P36" s="292">
        <v>4584</v>
      </c>
      <c r="Q36" s="293"/>
      <c r="R36" s="121"/>
      <c r="S36" s="292">
        <v>4071</v>
      </c>
      <c r="T36" s="297">
        <v>1</v>
      </c>
      <c r="U36" s="123"/>
      <c r="V36" s="292">
        <v>4239</v>
      </c>
      <c r="W36" s="293"/>
      <c r="X36" s="121"/>
      <c r="Y36" s="292">
        <v>4079</v>
      </c>
      <c r="Z36" s="293"/>
      <c r="AA36" s="121"/>
      <c r="AB36" s="292">
        <v>3875</v>
      </c>
      <c r="AC36" s="293"/>
      <c r="AD36" s="121"/>
      <c r="AE36" s="292">
        <v>3637</v>
      </c>
      <c r="AF36" s="293"/>
    </row>
    <row r="37" spans="2:32" ht="12.75" customHeight="1">
      <c r="B37" s="287"/>
      <c r="C37" s="80"/>
      <c r="D37" s="472"/>
      <c r="E37" s="473"/>
      <c r="F37" s="80"/>
      <c r="G37" s="294"/>
      <c r="H37" s="295"/>
      <c r="I37" s="121"/>
      <c r="J37" s="294"/>
      <c r="K37" s="295"/>
      <c r="L37" s="121"/>
      <c r="M37" s="294"/>
      <c r="N37" s="295"/>
      <c r="O37" s="121"/>
      <c r="P37" s="294"/>
      <c r="Q37" s="295"/>
      <c r="R37" s="125"/>
      <c r="S37" s="309"/>
      <c r="T37" s="301"/>
      <c r="U37" s="123"/>
      <c r="V37" s="294"/>
      <c r="W37" s="295"/>
      <c r="X37" s="121"/>
      <c r="Y37" s="294"/>
      <c r="Z37" s="295"/>
      <c r="AA37" s="121"/>
      <c r="AB37" s="294"/>
      <c r="AC37" s="295"/>
      <c r="AD37" s="121"/>
      <c r="AE37" s="294"/>
      <c r="AF37" s="295"/>
    </row>
    <row r="38" spans="2:32" ht="12.75" customHeight="1">
      <c r="B38" s="287" t="s">
        <v>83</v>
      </c>
      <c r="C38" s="80"/>
      <c r="D38" s="421">
        <v>1345</v>
      </c>
      <c r="E38" s="471"/>
      <c r="F38" s="80"/>
      <c r="G38" s="292">
        <v>1075</v>
      </c>
      <c r="H38" s="293"/>
      <c r="I38" s="121"/>
      <c r="J38" s="292">
        <v>1077</v>
      </c>
      <c r="K38" s="293"/>
      <c r="L38" s="121"/>
      <c r="M38" s="292">
        <v>1283</v>
      </c>
      <c r="N38" s="293"/>
      <c r="O38" s="121"/>
      <c r="P38" s="292">
        <v>1341</v>
      </c>
      <c r="Q38" s="293"/>
      <c r="R38" s="125"/>
      <c r="S38" s="292">
        <v>1063</v>
      </c>
      <c r="T38" s="297">
        <v>1</v>
      </c>
      <c r="U38" s="123"/>
      <c r="V38" s="292">
        <v>1111</v>
      </c>
      <c r="W38" s="293"/>
      <c r="X38" s="121"/>
      <c r="Y38" s="292">
        <v>1028</v>
      </c>
      <c r="Z38" s="293"/>
      <c r="AA38" s="121"/>
      <c r="AB38" s="292">
        <v>1011</v>
      </c>
      <c r="AC38" s="293"/>
      <c r="AD38" s="121"/>
      <c r="AE38" s="292">
        <v>1202</v>
      </c>
      <c r="AF38" s="293"/>
    </row>
    <row r="39" spans="2:32" ht="12.75" customHeight="1" thickBot="1">
      <c r="B39" s="224"/>
      <c r="C39" s="80"/>
      <c r="D39" s="474"/>
      <c r="E39" s="474"/>
      <c r="F39" s="80"/>
      <c r="G39" s="126"/>
      <c r="H39" s="126"/>
      <c r="I39" s="80"/>
      <c r="J39" s="126"/>
      <c r="K39" s="126"/>
      <c r="L39" s="80"/>
      <c r="M39" s="126"/>
      <c r="N39" s="126"/>
      <c r="O39" s="80"/>
      <c r="P39" s="126"/>
      <c r="Q39" s="42"/>
      <c r="R39" s="6"/>
      <c r="S39" s="302"/>
      <c r="T39" s="303"/>
      <c r="U39" s="80"/>
      <c r="V39" s="126"/>
      <c r="W39" s="42"/>
      <c r="X39" s="80"/>
      <c r="Y39" s="127"/>
      <c r="Z39" s="42"/>
      <c r="AA39" s="80"/>
      <c r="AB39" s="127"/>
      <c r="AC39" s="42"/>
      <c r="AD39" s="80"/>
      <c r="AE39" s="127"/>
      <c r="AF39" s="42"/>
    </row>
    <row r="40" spans="2:32" ht="12.75" customHeight="1" thickBot="1">
      <c r="B40" s="280" t="s">
        <v>53</v>
      </c>
      <c r="C40" s="82"/>
      <c r="D40" s="465"/>
      <c r="E40" s="465"/>
      <c r="F40" s="82"/>
      <c r="G40" s="280"/>
      <c r="H40" s="280"/>
      <c r="I40" s="82"/>
      <c r="J40" s="280"/>
      <c r="K40" s="280"/>
      <c r="L40" s="82"/>
      <c r="M40" s="280"/>
      <c r="N40" s="280"/>
      <c r="O40" s="82"/>
      <c r="P40" s="280"/>
      <c r="Q40" s="280"/>
      <c r="R40" s="6"/>
      <c r="S40" s="280"/>
      <c r="T40" s="280"/>
      <c r="U40" s="82"/>
      <c r="V40" s="280"/>
      <c r="W40" s="280"/>
      <c r="X40" s="82"/>
      <c r="Y40" s="280"/>
      <c r="Z40" s="280"/>
      <c r="AA40" s="82"/>
      <c r="AB40" s="280"/>
      <c r="AC40" s="280"/>
      <c r="AD40" s="82"/>
      <c r="AE40" s="280"/>
      <c r="AF40" s="280"/>
    </row>
    <row r="41" spans="2:32" s="113" customFormat="1" ht="12.75" customHeight="1">
      <c r="B41" s="298" t="s">
        <v>139</v>
      </c>
      <c r="C41" s="130"/>
      <c r="D41" s="475">
        <v>238</v>
      </c>
      <c r="E41" s="476"/>
      <c r="F41" s="130"/>
      <c r="G41" s="78">
        <v>331</v>
      </c>
      <c r="H41" s="76"/>
      <c r="I41" s="130"/>
      <c r="J41" s="78">
        <v>474</v>
      </c>
      <c r="K41" s="76"/>
      <c r="L41" s="130"/>
      <c r="M41" s="78">
        <v>274</v>
      </c>
      <c r="N41" s="76"/>
      <c r="O41" s="130"/>
      <c r="P41" s="78">
        <v>255</v>
      </c>
      <c r="Q41" s="111">
        <v>4</v>
      </c>
      <c r="R41" s="131"/>
      <c r="S41" s="306">
        <v>407</v>
      </c>
      <c r="T41" s="290">
        <v>1</v>
      </c>
      <c r="U41" s="130"/>
      <c r="V41" s="78">
        <v>372</v>
      </c>
      <c r="W41" s="132"/>
      <c r="X41" s="130"/>
      <c r="Y41" s="78">
        <v>285</v>
      </c>
      <c r="Z41" s="132"/>
      <c r="AA41" s="130"/>
      <c r="AB41" s="78">
        <v>376</v>
      </c>
      <c r="AC41" s="132"/>
      <c r="AD41" s="130"/>
      <c r="AE41" s="78">
        <v>356</v>
      </c>
      <c r="AF41" s="132"/>
    </row>
    <row r="42" spans="2:32" s="113" customFormat="1" ht="12.75" customHeight="1">
      <c r="B42" s="149" t="s">
        <v>189</v>
      </c>
      <c r="C42" s="6"/>
      <c r="D42" s="393">
        <v>34.5</v>
      </c>
      <c r="E42" s="453"/>
      <c r="F42" s="6"/>
      <c r="G42" s="300">
        <v>37.299999999999997</v>
      </c>
      <c r="H42" s="301"/>
      <c r="I42" s="6"/>
      <c r="J42" s="300">
        <v>35.1</v>
      </c>
      <c r="K42" s="301"/>
      <c r="L42" s="6"/>
      <c r="M42" s="300">
        <v>33</v>
      </c>
      <c r="N42" s="301"/>
      <c r="O42" s="6"/>
      <c r="P42" s="300">
        <v>33.799999999999997</v>
      </c>
      <c r="Q42" s="301"/>
      <c r="R42" s="130"/>
      <c r="S42" s="300">
        <v>35.700000000000003</v>
      </c>
      <c r="T42" s="291">
        <v>1</v>
      </c>
      <c r="U42" s="6"/>
      <c r="V42" s="300">
        <v>34.5</v>
      </c>
      <c r="W42" s="301"/>
      <c r="X42" s="6"/>
      <c r="Y42" s="300">
        <v>36.1</v>
      </c>
      <c r="Z42" s="301"/>
      <c r="AA42" s="6"/>
      <c r="AB42" s="300">
        <v>37.700000000000003</v>
      </c>
      <c r="AC42" s="301"/>
      <c r="AD42" s="6"/>
      <c r="AE42" s="300">
        <v>35.700000000000003</v>
      </c>
      <c r="AF42" s="301"/>
    </row>
    <row r="43" spans="2:32" s="113" customFormat="1" ht="12.75" customHeight="1">
      <c r="B43" s="287" t="s">
        <v>190</v>
      </c>
      <c r="C43" s="80"/>
      <c r="D43" s="393">
        <v>7.9</v>
      </c>
      <c r="E43" s="453"/>
      <c r="F43" s="80"/>
      <c r="G43" s="300">
        <v>8.5</v>
      </c>
      <c r="H43" s="301"/>
      <c r="I43" s="80"/>
      <c r="J43" s="300">
        <v>8.1999999999999993</v>
      </c>
      <c r="K43" s="301"/>
      <c r="L43" s="80"/>
      <c r="M43" s="300">
        <v>7.6</v>
      </c>
      <c r="N43" s="301"/>
      <c r="O43" s="80"/>
      <c r="P43" s="300">
        <v>6.6</v>
      </c>
      <c r="Q43" s="301"/>
      <c r="R43" s="130"/>
      <c r="S43" s="300">
        <v>6.7</v>
      </c>
      <c r="T43" s="291">
        <v>1</v>
      </c>
      <c r="U43" s="80"/>
      <c r="V43" s="300">
        <v>8.3000000000000007</v>
      </c>
      <c r="W43" s="301"/>
      <c r="X43" s="80"/>
      <c r="Y43" s="300">
        <v>9</v>
      </c>
      <c r="Z43" s="301"/>
      <c r="AA43" s="80"/>
      <c r="AB43" s="300">
        <v>9.6999999999999993</v>
      </c>
      <c r="AC43" s="301"/>
      <c r="AD43" s="80"/>
      <c r="AE43" s="300">
        <v>9.1</v>
      </c>
      <c r="AF43" s="301"/>
    </row>
    <row r="44" spans="2:32" ht="12.75" customHeight="1">
      <c r="B44" s="149" t="s">
        <v>191</v>
      </c>
      <c r="C44" s="6"/>
      <c r="D44" s="393">
        <v>6.3</v>
      </c>
      <c r="E44" s="453"/>
      <c r="F44" s="6"/>
      <c r="G44" s="300">
        <v>6.3</v>
      </c>
      <c r="H44" s="301"/>
      <c r="I44" s="6"/>
      <c r="J44" s="300">
        <v>6.1</v>
      </c>
      <c r="K44" s="301"/>
      <c r="L44" s="6"/>
      <c r="M44" s="300">
        <v>6.4</v>
      </c>
      <c r="N44" s="301"/>
      <c r="O44" s="6"/>
      <c r="P44" s="300">
        <v>6.4</v>
      </c>
      <c r="Q44" s="301"/>
      <c r="R44" s="6"/>
      <c r="S44" s="300">
        <v>7.4</v>
      </c>
      <c r="T44" s="149"/>
      <c r="U44" s="6"/>
      <c r="V44" s="300">
        <v>7.4</v>
      </c>
      <c r="W44" s="301"/>
      <c r="X44" s="6"/>
      <c r="Y44" s="300">
        <v>8.6</v>
      </c>
      <c r="Z44" s="301"/>
      <c r="AA44" s="6"/>
      <c r="AB44" s="300">
        <v>8.5</v>
      </c>
      <c r="AC44" s="301"/>
      <c r="AD44" s="6"/>
      <c r="AE44" s="300">
        <v>8.5</v>
      </c>
      <c r="AF44" s="301"/>
    </row>
    <row r="45" spans="2:32" ht="12.75" customHeight="1">
      <c r="B45" s="149" t="s">
        <v>192</v>
      </c>
      <c r="C45" s="6"/>
      <c r="D45" s="477">
        <v>1.6</v>
      </c>
      <c r="E45" s="478"/>
      <c r="F45" s="6"/>
      <c r="G45" s="302">
        <v>2.2000000000000002</v>
      </c>
      <c r="H45" s="303"/>
      <c r="I45" s="6"/>
      <c r="J45" s="302">
        <v>2.1</v>
      </c>
      <c r="K45" s="303"/>
      <c r="L45" s="6"/>
      <c r="M45" s="302">
        <v>1.2</v>
      </c>
      <c r="N45" s="303"/>
      <c r="O45" s="6"/>
      <c r="P45" s="302">
        <v>0.2</v>
      </c>
      <c r="Q45" s="303"/>
      <c r="R45" s="6"/>
      <c r="S45" s="307">
        <v>0.7</v>
      </c>
      <c r="T45" s="291">
        <v>1</v>
      </c>
      <c r="U45" s="6"/>
      <c r="V45" s="302">
        <v>0.9</v>
      </c>
      <c r="W45" s="303"/>
      <c r="X45" s="6"/>
      <c r="Y45" s="302">
        <v>0.4</v>
      </c>
      <c r="Z45" s="303"/>
      <c r="AA45" s="6"/>
      <c r="AB45" s="302">
        <v>1.2</v>
      </c>
      <c r="AC45" s="303"/>
      <c r="AD45" s="6"/>
      <c r="AE45" s="302">
        <v>0.6</v>
      </c>
      <c r="AF45" s="303"/>
    </row>
    <row r="46" spans="2:32" ht="12.75" customHeight="1">
      <c r="B46" s="149" t="s">
        <v>193</v>
      </c>
      <c r="C46" s="6"/>
      <c r="D46" s="387">
        <v>2847</v>
      </c>
      <c r="E46" s="388"/>
      <c r="F46" s="6"/>
      <c r="G46" s="304">
        <v>2674</v>
      </c>
      <c r="H46" s="305"/>
      <c r="I46" s="110"/>
      <c r="J46" s="304">
        <v>2734</v>
      </c>
      <c r="K46" s="305"/>
      <c r="L46" s="110"/>
      <c r="M46" s="304">
        <v>2806</v>
      </c>
      <c r="N46" s="305"/>
      <c r="O46" s="110"/>
      <c r="P46" s="304">
        <v>2660</v>
      </c>
      <c r="Q46" s="305"/>
      <c r="R46" s="110"/>
      <c r="S46" s="304">
        <v>2527</v>
      </c>
      <c r="T46" s="291">
        <v>1</v>
      </c>
      <c r="U46" s="110"/>
      <c r="V46" s="304">
        <v>2507</v>
      </c>
      <c r="W46" s="305"/>
      <c r="X46" s="110"/>
      <c r="Y46" s="304">
        <v>2486</v>
      </c>
      <c r="Z46" s="305"/>
      <c r="AA46" s="110"/>
      <c r="AB46" s="304">
        <v>2489</v>
      </c>
      <c r="AC46" s="305"/>
      <c r="AD46" s="110"/>
      <c r="AE46" s="304">
        <v>2688</v>
      </c>
      <c r="AF46" s="305"/>
    </row>
    <row r="47" spans="2:32" ht="12.75" customHeight="1">
      <c r="B47" s="6"/>
      <c r="C47" s="6"/>
      <c r="D47" s="221"/>
      <c r="E47" s="221"/>
      <c r="F47" s="6"/>
      <c r="G47" s="221"/>
      <c r="H47" s="221"/>
      <c r="I47" s="6"/>
      <c r="J47" s="221"/>
      <c r="K47" s="221"/>
      <c r="L47" s="6"/>
      <c r="M47" s="221"/>
      <c r="N47" s="221"/>
      <c r="O47" s="6"/>
      <c r="P47" s="221"/>
      <c r="Q47" s="6"/>
      <c r="R47" s="6"/>
      <c r="S47" s="221"/>
      <c r="T47" s="6"/>
      <c r="U47" s="6"/>
      <c r="V47" s="221"/>
      <c r="W47" s="6"/>
      <c r="X47" s="6"/>
      <c r="Y47" s="130"/>
      <c r="Z47" s="6"/>
      <c r="AA47" s="6"/>
      <c r="AB47" s="130"/>
      <c r="AC47" s="6"/>
      <c r="AD47" s="6"/>
      <c r="AE47" s="130"/>
      <c r="AF47" s="6"/>
    </row>
    <row r="48" spans="2:32" ht="12.75" customHeight="1">
      <c r="B48" s="142" t="s">
        <v>270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221"/>
      <c r="O48" s="6"/>
      <c r="P48" s="221"/>
      <c r="Q48" s="6"/>
      <c r="R48" s="6"/>
      <c r="S48" s="221"/>
      <c r="T48" s="6"/>
      <c r="U48" s="6"/>
      <c r="V48" s="221"/>
      <c r="W48" s="6"/>
      <c r="X48" s="6"/>
      <c r="Y48" s="130"/>
      <c r="Z48" s="6"/>
      <c r="AA48" s="6"/>
      <c r="AB48" s="130"/>
      <c r="AC48" s="6"/>
      <c r="AD48" s="6"/>
      <c r="AE48" s="130"/>
      <c r="AF48" s="6"/>
    </row>
    <row r="49" spans="2:32" ht="12.75" customHeight="1">
      <c r="B49" s="142" t="s">
        <v>278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221"/>
      <c r="O49" s="6"/>
      <c r="P49" s="221"/>
      <c r="Q49" s="6"/>
      <c r="R49" s="6"/>
      <c r="S49" s="221"/>
      <c r="T49" s="6"/>
      <c r="U49" s="6"/>
      <c r="V49" s="221"/>
      <c r="W49" s="6"/>
      <c r="X49" s="6"/>
      <c r="Y49" s="130"/>
      <c r="Z49" s="6"/>
      <c r="AA49" s="6"/>
      <c r="AB49" s="130"/>
      <c r="AC49" s="6"/>
      <c r="AD49" s="6"/>
      <c r="AE49" s="130"/>
      <c r="AF49" s="6"/>
    </row>
    <row r="50" spans="2:32" ht="12.75" customHeight="1">
      <c r="B50" s="142" t="s">
        <v>277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221"/>
      <c r="O50" s="6"/>
      <c r="P50" s="221"/>
      <c r="Q50" s="6"/>
      <c r="R50" s="6"/>
      <c r="S50" s="221"/>
      <c r="T50" s="6"/>
      <c r="U50" s="6"/>
      <c r="V50" s="221"/>
      <c r="W50" s="6"/>
      <c r="X50" s="6"/>
      <c r="Y50" s="130"/>
      <c r="Z50" s="6"/>
      <c r="AA50" s="6"/>
      <c r="AB50" s="130"/>
      <c r="AC50" s="6"/>
      <c r="AD50" s="6"/>
      <c r="AE50" s="130"/>
      <c r="AF50" s="6"/>
    </row>
    <row r="51" spans="2:32" ht="12.75" customHeight="1">
      <c r="B51" s="142" t="s">
        <v>279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221"/>
      <c r="O51" s="6"/>
      <c r="P51" s="221"/>
      <c r="Q51" s="6"/>
      <c r="R51" s="6"/>
      <c r="S51" s="221"/>
      <c r="T51" s="6"/>
      <c r="U51" s="6"/>
      <c r="V51" s="221"/>
      <c r="W51" s="6"/>
      <c r="X51" s="6"/>
      <c r="Y51" s="130"/>
      <c r="Z51" s="6"/>
      <c r="AA51" s="6"/>
      <c r="AB51" s="130"/>
      <c r="AC51" s="6"/>
      <c r="AD51" s="6"/>
      <c r="AE51" s="130"/>
      <c r="AF51" s="6"/>
    </row>
    <row r="52" spans="2:32" ht="12.75" customHeight="1">
      <c r="B52" s="142" t="s">
        <v>280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221"/>
      <c r="O52" s="6"/>
      <c r="P52" s="221"/>
      <c r="Q52" s="6"/>
      <c r="R52" s="6"/>
      <c r="S52" s="221"/>
      <c r="T52" s="6"/>
      <c r="U52" s="6"/>
      <c r="V52" s="221"/>
      <c r="W52" s="6"/>
      <c r="X52" s="6"/>
      <c r="Y52" s="130"/>
      <c r="Z52" s="6"/>
      <c r="AA52" s="6"/>
      <c r="AB52" s="130"/>
      <c r="AC52" s="6"/>
      <c r="AD52" s="6"/>
      <c r="AE52" s="130"/>
      <c r="AF52" s="6"/>
    </row>
    <row r="53" spans="2:32" ht="12.75" customHeight="1">
      <c r="B53" s="144" t="s">
        <v>281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221"/>
      <c r="O53" s="6"/>
      <c r="P53" s="221"/>
      <c r="Q53" s="6"/>
      <c r="R53" s="6"/>
      <c r="S53" s="221"/>
      <c r="T53" s="6"/>
      <c r="U53" s="6"/>
      <c r="V53" s="221"/>
      <c r="W53" s="6"/>
      <c r="X53" s="6"/>
      <c r="Y53" s="130"/>
      <c r="Z53" s="6"/>
      <c r="AA53" s="6"/>
      <c r="AB53" s="130"/>
      <c r="AC53" s="6"/>
      <c r="AD53" s="6"/>
      <c r="AE53" s="130"/>
      <c r="AF53" s="6"/>
    </row>
    <row r="54" spans="2:32" ht="12.75" customHeight="1">
      <c r="B54" s="144" t="s">
        <v>282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221"/>
      <c r="O54" s="6"/>
      <c r="P54" s="221"/>
      <c r="Q54" s="6"/>
      <c r="R54" s="6"/>
      <c r="S54" s="221"/>
      <c r="T54" s="6"/>
      <c r="U54" s="6"/>
      <c r="V54" s="221"/>
      <c r="W54" s="6"/>
      <c r="X54" s="6"/>
      <c r="Y54" s="130"/>
      <c r="Z54" s="6"/>
      <c r="AA54" s="6"/>
      <c r="AB54" s="130"/>
      <c r="AC54" s="6"/>
      <c r="AD54" s="6"/>
      <c r="AE54" s="130"/>
      <c r="AF54" s="6"/>
    </row>
    <row r="55" spans="2:32" ht="12.75" customHeight="1">
      <c r="B55" s="144" t="s">
        <v>283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</row>
    <row r="56" spans="2:32" ht="12.75" customHeight="1">
      <c r="B56" s="144" t="s">
        <v>284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221"/>
      <c r="O56" s="6"/>
      <c r="P56" s="221"/>
      <c r="Q56" s="6"/>
      <c r="R56" s="6"/>
      <c r="S56" s="221"/>
      <c r="T56" s="6"/>
      <c r="U56" s="6"/>
      <c r="V56" s="221"/>
      <c r="W56" s="6"/>
      <c r="X56" s="6"/>
      <c r="Y56" s="130"/>
      <c r="Z56" s="6"/>
      <c r="AA56" s="6"/>
      <c r="AB56" s="130"/>
      <c r="AC56" s="6"/>
      <c r="AD56" s="6"/>
      <c r="AE56" s="130"/>
      <c r="AF56" s="6"/>
    </row>
    <row r="57" spans="2:32" ht="12.75" customHeight="1">
      <c r="B57" s="144" t="s">
        <v>285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221"/>
      <c r="O57" s="6"/>
      <c r="P57" s="221"/>
      <c r="Q57" s="6"/>
      <c r="R57" s="6"/>
      <c r="S57" s="221"/>
      <c r="T57" s="6"/>
      <c r="U57" s="6"/>
      <c r="V57" s="221"/>
      <c r="W57" s="6"/>
      <c r="X57" s="6"/>
      <c r="Y57" s="130"/>
      <c r="Z57" s="6"/>
      <c r="AA57" s="6"/>
      <c r="AB57" s="130"/>
      <c r="AC57" s="6"/>
      <c r="AD57" s="6"/>
      <c r="AE57" s="130"/>
      <c r="AF57" s="6"/>
    </row>
    <row r="58" spans="2:32" ht="12.75" customHeight="1">
      <c r="B58" s="144" t="s">
        <v>286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221"/>
      <c r="O58" s="6"/>
      <c r="P58" s="221"/>
      <c r="Q58" s="6"/>
      <c r="R58" s="6"/>
      <c r="S58" s="221"/>
      <c r="T58" s="6"/>
      <c r="U58" s="6"/>
      <c r="V58" s="221"/>
      <c r="W58" s="6"/>
      <c r="X58" s="6"/>
      <c r="Y58" s="130"/>
      <c r="Z58" s="6"/>
      <c r="AA58" s="6"/>
      <c r="AB58" s="130"/>
      <c r="AC58" s="6"/>
      <c r="AD58" s="6"/>
      <c r="AE58" s="130"/>
      <c r="AF58" s="6"/>
    </row>
    <row r="59" spans="2:32" ht="12.75" customHeight="1" thickBot="1"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90"/>
      <c r="O59" s="275"/>
      <c r="P59" s="490"/>
      <c r="Q59" s="275"/>
      <c r="R59" s="275"/>
      <c r="S59" s="490"/>
      <c r="T59" s="275"/>
      <c r="U59" s="275"/>
      <c r="V59" s="490"/>
      <c r="W59" s="275"/>
      <c r="X59" s="275"/>
      <c r="Y59" s="491"/>
      <c r="Z59" s="275"/>
      <c r="AA59" s="275"/>
      <c r="AB59" s="491"/>
      <c r="AC59" s="275"/>
      <c r="AD59" s="275"/>
      <c r="AE59" s="491"/>
      <c r="AF59" s="275"/>
    </row>
    <row r="60" spans="2:32" ht="12.75" customHeight="1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221"/>
      <c r="O60" s="6"/>
      <c r="P60" s="221"/>
      <c r="Q60" s="6"/>
      <c r="R60" s="6"/>
      <c r="S60" s="221"/>
      <c r="T60" s="6"/>
      <c r="U60" s="6"/>
      <c r="V60" s="221"/>
      <c r="W60" s="6"/>
      <c r="X60" s="6"/>
      <c r="Y60" s="130"/>
      <c r="Z60" s="6"/>
      <c r="AA60" s="6"/>
      <c r="AB60" s="130"/>
      <c r="AC60" s="6"/>
      <c r="AD60" s="6"/>
      <c r="AE60" s="130"/>
      <c r="AF60" s="6"/>
    </row>
    <row r="61" spans="2:32" ht="12.75" customHeight="1" thickBot="1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221"/>
      <c r="O61" s="6"/>
      <c r="P61" s="221"/>
      <c r="Q61" s="6"/>
      <c r="R61" s="6"/>
      <c r="S61" s="221"/>
      <c r="T61" s="6"/>
      <c r="U61" s="6"/>
      <c r="V61" s="221"/>
      <c r="W61" s="6"/>
      <c r="X61" s="6"/>
      <c r="Y61" s="130"/>
      <c r="Z61" s="6"/>
      <c r="AA61" s="6"/>
      <c r="AB61" s="130"/>
      <c r="AC61" s="6"/>
      <c r="AD61" s="6"/>
      <c r="AE61" s="130"/>
      <c r="AF61" s="6"/>
    </row>
    <row r="62" spans="2:32" ht="12.75" customHeight="1" thickBot="1">
      <c r="B62" s="250" t="s">
        <v>136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</row>
    <row r="63" spans="2:32" ht="5.25" customHeight="1">
      <c r="B63" s="44"/>
      <c r="C63" s="44"/>
      <c r="D63" s="146"/>
      <c r="E63" s="146"/>
      <c r="F63" s="44"/>
      <c r="G63" s="146"/>
      <c r="H63" s="146"/>
      <c r="I63" s="44"/>
      <c r="J63" s="146"/>
      <c r="K63" s="146"/>
      <c r="L63" s="44"/>
      <c r="M63" s="44"/>
      <c r="N63" s="44"/>
      <c r="O63" s="44"/>
      <c r="P63" s="146"/>
      <c r="Q63" s="6"/>
      <c r="R63" s="6"/>
      <c r="S63" s="146"/>
      <c r="T63" s="6"/>
      <c r="U63" s="44"/>
      <c r="V63" s="146"/>
      <c r="W63" s="6"/>
      <c r="X63" s="44"/>
      <c r="Y63" s="117"/>
      <c r="Z63" s="6"/>
      <c r="AA63" s="44"/>
      <c r="AB63" s="117"/>
      <c r="AC63" s="6"/>
      <c r="AD63" s="44"/>
      <c r="AE63" s="117"/>
      <c r="AF63" s="6"/>
    </row>
    <row r="64" spans="2:32" ht="12.75" customHeight="1" thickBot="1">
      <c r="B64" s="44"/>
      <c r="C64" s="44"/>
      <c r="D64" s="441" t="s">
        <v>231</v>
      </c>
      <c r="E64" s="442" t="s">
        <v>82</v>
      </c>
      <c r="F64" s="44"/>
      <c r="G64" s="150" t="s">
        <v>184</v>
      </c>
      <c r="H64" s="222" t="s">
        <v>82</v>
      </c>
      <c r="I64" s="82"/>
      <c r="J64" s="150" t="s">
        <v>161</v>
      </c>
      <c r="K64" s="222" t="s">
        <v>82</v>
      </c>
      <c r="L64" s="128"/>
      <c r="M64" s="64" t="s">
        <v>129</v>
      </c>
      <c r="N64" s="108" t="s">
        <v>82</v>
      </c>
      <c r="O64" s="128"/>
      <c r="P64" s="64" t="s">
        <v>130</v>
      </c>
      <c r="Q64" s="108" t="s">
        <v>82</v>
      </c>
      <c r="R64" s="128"/>
      <c r="S64" s="64" t="s">
        <v>131</v>
      </c>
      <c r="T64" s="108">
        <v>2</v>
      </c>
      <c r="U64" s="128"/>
      <c r="V64" s="64" t="s">
        <v>132</v>
      </c>
      <c r="W64" s="108">
        <v>2</v>
      </c>
      <c r="X64" s="82"/>
      <c r="Y64" s="64" t="s">
        <v>133</v>
      </c>
      <c r="Z64" s="108">
        <v>2</v>
      </c>
      <c r="AA64" s="82"/>
      <c r="AB64" s="64" t="s">
        <v>134</v>
      </c>
      <c r="AC64" s="108">
        <v>2</v>
      </c>
      <c r="AD64" s="82"/>
      <c r="AE64" s="64" t="s">
        <v>135</v>
      </c>
      <c r="AF64" s="108">
        <v>2</v>
      </c>
    </row>
    <row r="65" spans="2:32" ht="12.75" customHeight="1" thickBot="1">
      <c r="B65" s="250" t="s">
        <v>54</v>
      </c>
      <c r="C65" s="44"/>
      <c r="D65" s="443"/>
      <c r="E65" s="443"/>
      <c r="F65" s="44"/>
      <c r="G65" s="250"/>
      <c r="H65" s="250"/>
      <c r="I65" s="44"/>
      <c r="J65" s="250"/>
      <c r="K65" s="250"/>
      <c r="L65" s="44"/>
      <c r="M65" s="250"/>
      <c r="N65" s="250"/>
      <c r="O65" s="44"/>
      <c r="P65" s="250"/>
      <c r="Q65" s="250"/>
      <c r="R65" s="6"/>
      <c r="S65" s="250"/>
      <c r="T65" s="250"/>
      <c r="U65" s="44"/>
      <c r="V65" s="250"/>
      <c r="W65" s="250"/>
      <c r="X65" s="44"/>
      <c r="Y65" s="250"/>
      <c r="Z65" s="250"/>
      <c r="AA65" s="44"/>
      <c r="AB65" s="250"/>
      <c r="AC65" s="250"/>
      <c r="AD65" s="44"/>
      <c r="AE65" s="250"/>
      <c r="AF65" s="250"/>
    </row>
    <row r="66" spans="2:32" ht="12.75" customHeight="1">
      <c r="B66" s="310" t="s">
        <v>218</v>
      </c>
      <c r="C66" s="6"/>
      <c r="D66" s="444">
        <v>26.5</v>
      </c>
      <c r="E66" s="444"/>
      <c r="F66" s="6"/>
      <c r="G66" s="133">
        <v>26.3</v>
      </c>
      <c r="H66" s="133"/>
      <c r="I66" s="6"/>
      <c r="J66" s="133">
        <v>22.85</v>
      </c>
      <c r="K66" s="133"/>
      <c r="L66" s="6"/>
      <c r="M66" s="133">
        <v>19.899999999999999</v>
      </c>
      <c r="N66" s="133"/>
      <c r="O66" s="6"/>
      <c r="P66" s="133">
        <v>21.15</v>
      </c>
      <c r="Q66" s="42"/>
      <c r="R66" s="6"/>
      <c r="S66" s="313">
        <v>23.89</v>
      </c>
      <c r="T66" s="88"/>
      <c r="U66" s="6"/>
      <c r="V66" s="313">
        <v>22.35</v>
      </c>
      <c r="W66" s="88"/>
      <c r="X66" s="6"/>
      <c r="Y66" s="133">
        <v>21.39</v>
      </c>
      <c r="Z66" s="42"/>
      <c r="AA66" s="6"/>
      <c r="AB66" s="133">
        <v>23.86</v>
      </c>
      <c r="AC66" s="42"/>
      <c r="AD66" s="6"/>
      <c r="AE66" s="133">
        <v>29</v>
      </c>
      <c r="AF66" s="42"/>
    </row>
    <row r="67" spans="2:32" ht="12.75" customHeight="1">
      <c r="B67" s="149" t="s">
        <v>194</v>
      </c>
      <c r="C67" s="6"/>
      <c r="D67" s="445">
        <v>26.7</v>
      </c>
      <c r="E67" s="445"/>
      <c r="F67" s="6"/>
      <c r="G67" s="308">
        <v>26.8</v>
      </c>
      <c r="H67" s="308"/>
      <c r="I67" s="6"/>
      <c r="J67" s="308">
        <v>24.15</v>
      </c>
      <c r="K67" s="308"/>
      <c r="L67" s="6"/>
      <c r="M67" s="308">
        <v>22</v>
      </c>
      <c r="N67" s="308"/>
      <c r="O67" s="6"/>
      <c r="P67" s="308">
        <v>26.2</v>
      </c>
      <c r="Q67" s="308"/>
      <c r="R67" s="6"/>
      <c r="S67" s="308">
        <v>26.05</v>
      </c>
      <c r="T67" s="149"/>
      <c r="U67" s="6"/>
      <c r="V67" s="308">
        <v>28</v>
      </c>
      <c r="W67" s="149"/>
      <c r="X67" s="6"/>
      <c r="Y67" s="308">
        <v>27.96</v>
      </c>
      <c r="Z67" s="149"/>
      <c r="AA67" s="6"/>
      <c r="AB67" s="308">
        <v>29.9</v>
      </c>
      <c r="AC67" s="149"/>
      <c r="AD67" s="6"/>
      <c r="AE67" s="308">
        <v>33</v>
      </c>
      <c r="AF67" s="149"/>
    </row>
    <row r="68" spans="2:32" ht="12.75" customHeight="1">
      <c r="B68" s="149" t="s">
        <v>195</v>
      </c>
      <c r="C68" s="6"/>
      <c r="D68" s="445">
        <v>23.8</v>
      </c>
      <c r="E68" s="445"/>
      <c r="F68" s="6"/>
      <c r="G68" s="308">
        <v>22.94</v>
      </c>
      <c r="H68" s="308"/>
      <c r="I68" s="6"/>
      <c r="J68" s="308">
        <v>19.899999999999999</v>
      </c>
      <c r="K68" s="308"/>
      <c r="L68" s="6"/>
      <c r="M68" s="308">
        <v>19.3</v>
      </c>
      <c r="N68" s="308"/>
      <c r="O68" s="6"/>
      <c r="P68" s="308">
        <v>20.260000000000002</v>
      </c>
      <c r="Q68" s="308"/>
      <c r="R68" s="6"/>
      <c r="S68" s="308">
        <v>21.85</v>
      </c>
      <c r="T68" s="149"/>
      <c r="U68" s="6"/>
      <c r="V68" s="308">
        <v>20.5</v>
      </c>
      <c r="W68" s="149"/>
      <c r="X68" s="6"/>
      <c r="Y68" s="308">
        <v>19.5</v>
      </c>
      <c r="Z68" s="149"/>
      <c r="AA68" s="6"/>
      <c r="AB68" s="308">
        <v>18.850000000000001</v>
      </c>
      <c r="AC68" s="149"/>
      <c r="AD68" s="6"/>
      <c r="AE68" s="308">
        <v>29</v>
      </c>
      <c r="AF68" s="149"/>
    </row>
    <row r="69" spans="2:32" ht="12.75" customHeight="1">
      <c r="B69" s="149" t="s">
        <v>140</v>
      </c>
      <c r="C69" s="6"/>
      <c r="D69" s="387">
        <v>1747</v>
      </c>
      <c r="E69" s="387"/>
      <c r="F69" s="6"/>
      <c r="G69" s="304">
        <v>1733</v>
      </c>
      <c r="H69" s="304"/>
      <c r="I69" s="110"/>
      <c r="J69" s="304">
        <v>1506</v>
      </c>
      <c r="K69" s="304"/>
      <c r="L69" s="110"/>
      <c r="M69" s="304">
        <v>1312</v>
      </c>
      <c r="N69" s="304"/>
      <c r="O69" s="110"/>
      <c r="P69" s="304">
        <v>1394</v>
      </c>
      <c r="Q69" s="304"/>
      <c r="R69" s="110"/>
      <c r="S69" s="304">
        <v>1575</v>
      </c>
      <c r="T69" s="304"/>
      <c r="U69" s="110"/>
      <c r="V69" s="304">
        <v>1473</v>
      </c>
      <c r="W69" s="304"/>
      <c r="X69" s="110"/>
      <c r="Y69" s="304">
        <v>1410</v>
      </c>
      <c r="Z69" s="304"/>
      <c r="AA69" s="110"/>
      <c r="AB69" s="304">
        <v>1573</v>
      </c>
      <c r="AC69" s="304"/>
      <c r="AD69" s="110"/>
      <c r="AE69" s="304">
        <v>1911</v>
      </c>
      <c r="AF69" s="304"/>
    </row>
    <row r="70" spans="2:32" ht="12.75" customHeight="1">
      <c r="B70" s="149" t="s">
        <v>141</v>
      </c>
      <c r="C70" s="6"/>
      <c r="D70" s="387">
        <v>1745</v>
      </c>
      <c r="E70" s="387"/>
      <c r="F70" s="6"/>
      <c r="G70" s="304">
        <v>3307</v>
      </c>
      <c r="H70" s="304"/>
      <c r="I70" s="110"/>
      <c r="J70" s="304">
        <v>8313</v>
      </c>
      <c r="K70" s="304"/>
      <c r="L70" s="110"/>
      <c r="M70" s="304">
        <v>5630</v>
      </c>
      <c r="N70" s="304"/>
      <c r="O70" s="110"/>
      <c r="P70" s="304">
        <v>4233</v>
      </c>
      <c r="Q70" s="304"/>
      <c r="R70" s="110"/>
      <c r="S70" s="304">
        <v>2882</v>
      </c>
      <c r="T70" s="304"/>
      <c r="U70" s="110"/>
      <c r="V70" s="304">
        <v>4121</v>
      </c>
      <c r="W70" s="304"/>
      <c r="X70" s="110"/>
      <c r="Y70" s="304">
        <v>6707</v>
      </c>
      <c r="Z70" s="304"/>
      <c r="AA70" s="110"/>
      <c r="AB70" s="304">
        <v>8431</v>
      </c>
      <c r="AC70" s="304"/>
      <c r="AD70" s="110"/>
      <c r="AE70" s="304">
        <v>6108</v>
      </c>
      <c r="AF70" s="304"/>
    </row>
    <row r="71" spans="2:32" ht="12.75" customHeight="1">
      <c r="B71" s="149"/>
      <c r="C71" s="6"/>
      <c r="D71" s="446"/>
      <c r="E71" s="446"/>
      <c r="F71" s="6"/>
      <c r="G71" s="314"/>
      <c r="H71" s="314"/>
      <c r="I71" s="6"/>
      <c r="J71" s="314"/>
      <c r="K71" s="314"/>
      <c r="L71" s="6"/>
      <c r="M71" s="314"/>
      <c r="N71" s="314"/>
      <c r="O71" s="6"/>
      <c r="P71" s="314"/>
      <c r="Q71" s="314"/>
      <c r="R71" s="6"/>
      <c r="S71" s="321"/>
      <c r="T71" s="149"/>
      <c r="U71" s="6"/>
      <c r="V71" s="314"/>
      <c r="W71" s="149"/>
      <c r="X71" s="6"/>
      <c r="Y71" s="314"/>
      <c r="Z71" s="149"/>
      <c r="AA71" s="6"/>
      <c r="AB71" s="314"/>
      <c r="AC71" s="149"/>
      <c r="AD71" s="6"/>
      <c r="AE71" s="314"/>
      <c r="AF71" s="149"/>
    </row>
    <row r="72" spans="2:32" ht="12.75" customHeight="1">
      <c r="B72" s="149" t="s">
        <v>142</v>
      </c>
      <c r="C72" s="6"/>
      <c r="D72" s="399">
        <v>65907</v>
      </c>
      <c r="E72" s="399"/>
      <c r="F72" s="6"/>
      <c r="G72" s="225">
        <v>65907</v>
      </c>
      <c r="H72" s="225"/>
      <c r="I72" s="110"/>
      <c r="J72" s="225">
        <v>65907</v>
      </c>
      <c r="K72" s="225"/>
      <c r="L72" s="110"/>
      <c r="M72" s="225">
        <v>65907</v>
      </c>
      <c r="N72" s="225"/>
      <c r="O72" s="110"/>
      <c r="P72" s="225">
        <v>65907</v>
      </c>
      <c r="Q72" s="225"/>
      <c r="R72" s="110"/>
      <c r="S72" s="225">
        <v>65907</v>
      </c>
      <c r="T72" s="304"/>
      <c r="U72" s="110"/>
      <c r="V72" s="225">
        <v>65907</v>
      </c>
      <c r="W72" s="304"/>
      <c r="X72" s="110"/>
      <c r="Y72" s="225">
        <v>65907</v>
      </c>
      <c r="Z72" s="304"/>
      <c r="AA72" s="110"/>
      <c r="AB72" s="225">
        <v>65907</v>
      </c>
      <c r="AC72" s="304"/>
      <c r="AD72" s="110"/>
      <c r="AE72" s="225">
        <v>65907</v>
      </c>
      <c r="AF72" s="304"/>
    </row>
    <row r="73" spans="2:32" ht="12.75" customHeight="1">
      <c r="B73" s="149" t="s">
        <v>143</v>
      </c>
      <c r="C73" s="6"/>
      <c r="D73" s="399">
        <v>65907</v>
      </c>
      <c r="E73" s="399"/>
      <c r="F73" s="6"/>
      <c r="G73" s="225">
        <v>65907</v>
      </c>
      <c r="H73" s="225"/>
      <c r="I73" s="110"/>
      <c r="J73" s="225">
        <v>65907</v>
      </c>
      <c r="K73" s="225"/>
      <c r="L73" s="110"/>
      <c r="M73" s="225">
        <v>65907</v>
      </c>
      <c r="N73" s="225"/>
      <c r="O73" s="110"/>
      <c r="P73" s="225">
        <v>65907</v>
      </c>
      <c r="Q73" s="225"/>
      <c r="R73" s="110"/>
      <c r="S73" s="225">
        <v>65907</v>
      </c>
      <c r="T73" s="304"/>
      <c r="U73" s="110"/>
      <c r="V73" s="225">
        <v>65907</v>
      </c>
      <c r="W73" s="304"/>
      <c r="X73" s="110"/>
      <c r="Y73" s="225">
        <v>65907</v>
      </c>
      <c r="Z73" s="304"/>
      <c r="AA73" s="110"/>
      <c r="AB73" s="225">
        <v>65907</v>
      </c>
      <c r="AC73" s="304"/>
      <c r="AD73" s="110"/>
      <c r="AE73" s="225">
        <v>65907</v>
      </c>
      <c r="AF73" s="304"/>
    </row>
    <row r="74" spans="2:32" ht="12.75" customHeight="1">
      <c r="B74" s="149" t="s">
        <v>144</v>
      </c>
      <c r="C74" s="6"/>
      <c r="D74" s="445">
        <v>0.9</v>
      </c>
      <c r="E74" s="447">
        <v>4</v>
      </c>
      <c r="F74" s="6"/>
      <c r="G74" s="308">
        <v>0.9</v>
      </c>
      <c r="H74" s="315"/>
      <c r="I74" s="134"/>
      <c r="J74" s="308">
        <v>0.9</v>
      </c>
      <c r="K74" s="315"/>
      <c r="L74" s="134"/>
      <c r="M74" s="308">
        <v>0.9</v>
      </c>
      <c r="N74" s="315"/>
      <c r="O74" s="134"/>
      <c r="P74" s="308">
        <v>0.9</v>
      </c>
      <c r="Q74" s="315"/>
      <c r="R74" s="134"/>
      <c r="S74" s="308">
        <v>0.9</v>
      </c>
      <c r="T74" s="315"/>
      <c r="U74" s="6"/>
      <c r="V74" s="308">
        <v>0.9</v>
      </c>
      <c r="W74" s="315"/>
      <c r="X74" s="6"/>
      <c r="Y74" s="308">
        <v>0.9</v>
      </c>
      <c r="Z74" s="315"/>
      <c r="AA74" s="6"/>
      <c r="AB74" s="308">
        <v>0.9</v>
      </c>
      <c r="AC74" s="315"/>
      <c r="AD74" s="6"/>
      <c r="AE74" s="308">
        <v>0.9</v>
      </c>
      <c r="AF74" s="315"/>
    </row>
    <row r="75" spans="2:32" ht="12.75" customHeight="1">
      <c r="B75" s="149" t="s">
        <v>145</v>
      </c>
      <c r="C75" s="6"/>
      <c r="D75" s="393">
        <v>59.3</v>
      </c>
      <c r="E75" s="447">
        <v>4</v>
      </c>
      <c r="F75" s="6"/>
      <c r="G75" s="300">
        <v>59.3</v>
      </c>
      <c r="H75" s="315"/>
      <c r="I75" s="134"/>
      <c r="J75" s="300">
        <v>59.3</v>
      </c>
      <c r="K75" s="315"/>
      <c r="L75" s="134"/>
      <c r="M75" s="300">
        <v>59.3</v>
      </c>
      <c r="N75" s="315"/>
      <c r="O75" s="134"/>
      <c r="P75" s="300">
        <v>59.3</v>
      </c>
      <c r="Q75" s="315"/>
      <c r="R75" s="134"/>
      <c r="S75" s="300">
        <v>59.3</v>
      </c>
      <c r="T75" s="315"/>
      <c r="U75" s="6"/>
      <c r="V75" s="300">
        <v>59.3</v>
      </c>
      <c r="W75" s="315"/>
      <c r="X75" s="6"/>
      <c r="Y75" s="300">
        <v>59.3</v>
      </c>
      <c r="Z75" s="315"/>
      <c r="AA75" s="6"/>
      <c r="AB75" s="300">
        <v>59.3</v>
      </c>
      <c r="AC75" s="315"/>
      <c r="AD75" s="6"/>
      <c r="AE75" s="300">
        <v>59.3</v>
      </c>
      <c r="AF75" s="315"/>
    </row>
    <row r="76" spans="2:32" ht="12.75" customHeight="1">
      <c r="B76" s="197"/>
      <c r="C76" s="44"/>
      <c r="D76" s="448"/>
      <c r="E76" s="448"/>
      <c r="F76" s="44"/>
      <c r="G76" s="316"/>
      <c r="H76" s="316"/>
      <c r="I76" s="44"/>
      <c r="J76" s="316"/>
      <c r="K76" s="316"/>
      <c r="L76" s="44"/>
      <c r="M76" s="316"/>
      <c r="N76" s="316"/>
      <c r="O76" s="44"/>
      <c r="P76" s="316"/>
      <c r="Q76" s="316"/>
      <c r="R76" s="6"/>
      <c r="S76" s="316"/>
      <c r="T76" s="149"/>
      <c r="U76" s="44"/>
      <c r="V76" s="316"/>
      <c r="W76" s="149"/>
      <c r="X76" s="44"/>
      <c r="Y76" s="316"/>
      <c r="Z76" s="149"/>
      <c r="AA76" s="44"/>
      <c r="AB76" s="316"/>
      <c r="AC76" s="149"/>
      <c r="AD76" s="44"/>
      <c r="AE76" s="316"/>
      <c r="AF76" s="149"/>
    </row>
    <row r="77" spans="2:32" ht="12.75" customHeight="1">
      <c r="B77" s="149" t="s">
        <v>196</v>
      </c>
      <c r="C77" s="6"/>
      <c r="D77" s="445">
        <v>1.49</v>
      </c>
      <c r="E77" s="449"/>
      <c r="F77" s="6"/>
      <c r="G77" s="308">
        <v>1.43</v>
      </c>
      <c r="H77" s="317"/>
      <c r="I77" s="6"/>
      <c r="J77" s="308">
        <v>1.41</v>
      </c>
      <c r="K77" s="317"/>
      <c r="L77" s="6"/>
      <c r="M77" s="308">
        <v>1.45</v>
      </c>
      <c r="N77" s="317"/>
      <c r="O77" s="6"/>
      <c r="P77" s="308">
        <v>1.1399999999999999</v>
      </c>
      <c r="Q77" s="317"/>
      <c r="R77" s="134"/>
      <c r="S77" s="308">
        <v>1.3</v>
      </c>
      <c r="T77" s="291">
        <v>1</v>
      </c>
      <c r="U77" s="6"/>
      <c r="V77" s="308">
        <v>1.29</v>
      </c>
      <c r="W77" s="315"/>
      <c r="X77" s="6"/>
      <c r="Y77" s="308">
        <v>1.21</v>
      </c>
      <c r="Z77" s="315"/>
      <c r="AA77" s="6"/>
      <c r="AB77" s="308">
        <v>1.63</v>
      </c>
      <c r="AC77" s="315"/>
      <c r="AD77" s="6"/>
      <c r="AE77" s="308">
        <v>1.44</v>
      </c>
      <c r="AF77" s="315"/>
    </row>
    <row r="78" spans="2:32" ht="12.75" customHeight="1">
      <c r="B78" s="149" t="s">
        <v>197</v>
      </c>
      <c r="C78" s="6"/>
      <c r="D78" s="445">
        <v>3.6</v>
      </c>
      <c r="E78" s="449"/>
      <c r="F78" s="6"/>
      <c r="G78" s="308">
        <v>5.03</v>
      </c>
      <c r="H78" s="317"/>
      <c r="I78" s="6"/>
      <c r="J78" s="308">
        <v>7.19</v>
      </c>
      <c r="K78" s="317"/>
      <c r="L78" s="6"/>
      <c r="M78" s="308">
        <v>4.16</v>
      </c>
      <c r="N78" s="317"/>
      <c r="O78" s="6"/>
      <c r="P78" s="308">
        <v>3.86</v>
      </c>
      <c r="Q78" s="317"/>
      <c r="R78" s="131"/>
      <c r="S78" s="308">
        <v>6.18</v>
      </c>
      <c r="T78" s="291">
        <v>1</v>
      </c>
      <c r="U78" s="6"/>
      <c r="V78" s="308">
        <v>5.64</v>
      </c>
      <c r="W78" s="315"/>
      <c r="X78" s="6"/>
      <c r="Y78" s="308">
        <v>4.33</v>
      </c>
      <c r="Z78" s="315"/>
      <c r="AA78" s="6"/>
      <c r="AB78" s="308">
        <v>5.7</v>
      </c>
      <c r="AC78" s="315"/>
      <c r="AD78" s="6"/>
      <c r="AE78" s="308">
        <v>5.4</v>
      </c>
      <c r="AF78" s="315"/>
    </row>
    <row r="79" spans="2:32" ht="12.75" customHeight="1">
      <c r="B79" s="149" t="s">
        <v>198</v>
      </c>
      <c r="C79" s="6"/>
      <c r="D79" s="445">
        <v>20.11</v>
      </c>
      <c r="E79" s="450"/>
      <c r="F79" s="6"/>
      <c r="G79" s="308">
        <v>19.71</v>
      </c>
      <c r="H79" s="318"/>
      <c r="I79" s="131"/>
      <c r="J79" s="308">
        <v>18.88</v>
      </c>
      <c r="K79" s="318"/>
      <c r="L79" s="131"/>
      <c r="M79" s="308">
        <v>18.36</v>
      </c>
      <c r="N79" s="318"/>
      <c r="O79" s="131"/>
      <c r="P79" s="308">
        <v>17.73</v>
      </c>
      <c r="Q79" s="318"/>
      <c r="R79" s="131"/>
      <c r="S79" s="308">
        <v>18.03</v>
      </c>
      <c r="T79" s="318">
        <v>1</v>
      </c>
      <c r="U79" s="6"/>
      <c r="V79" s="308">
        <v>17.89</v>
      </c>
      <c r="W79" s="315"/>
      <c r="X79" s="6"/>
      <c r="Y79" s="308">
        <v>17.8</v>
      </c>
      <c r="Z79" s="315"/>
      <c r="AA79" s="6"/>
      <c r="AB79" s="308">
        <v>17.61</v>
      </c>
      <c r="AC79" s="315"/>
      <c r="AD79" s="6"/>
      <c r="AE79" s="308">
        <v>16.940000000000001</v>
      </c>
      <c r="AF79" s="315"/>
    </row>
    <row r="80" spans="2:32" ht="12.75" customHeight="1">
      <c r="B80" s="149" t="s">
        <v>199</v>
      </c>
      <c r="C80" s="6"/>
      <c r="D80" s="451">
        <v>17.8</v>
      </c>
      <c r="E80" s="452"/>
      <c r="F80" s="6"/>
      <c r="G80" s="319">
        <v>18.399999999999999</v>
      </c>
      <c r="H80" s="320"/>
      <c r="I80" s="6"/>
      <c r="J80" s="319">
        <v>16.2</v>
      </c>
      <c r="K80" s="320"/>
      <c r="L80" s="6"/>
      <c r="M80" s="319">
        <v>13.7</v>
      </c>
      <c r="N80" s="320"/>
      <c r="O80" s="6"/>
      <c r="P80" s="319">
        <v>18.600000000000001</v>
      </c>
      <c r="Q80" s="320"/>
      <c r="R80" s="131"/>
      <c r="S80" s="319">
        <v>18.399999999999999</v>
      </c>
      <c r="T80" s="291">
        <v>1</v>
      </c>
      <c r="U80" s="6"/>
      <c r="V80" s="319">
        <v>17.3</v>
      </c>
      <c r="W80" s="315"/>
      <c r="X80" s="6"/>
      <c r="Y80" s="319">
        <v>17.7</v>
      </c>
      <c r="Z80" s="315"/>
      <c r="AA80" s="6"/>
      <c r="AB80" s="319">
        <v>14.6</v>
      </c>
      <c r="AC80" s="315"/>
      <c r="AD80" s="6"/>
      <c r="AE80" s="319">
        <v>20.100000000000001</v>
      </c>
      <c r="AF80" s="315"/>
    </row>
    <row r="81" spans="2:32" ht="12.75" customHeight="1">
      <c r="B81" s="149" t="s">
        <v>200</v>
      </c>
      <c r="C81" s="6"/>
      <c r="D81" s="393">
        <v>7.4</v>
      </c>
      <c r="E81" s="453"/>
      <c r="F81" s="6"/>
      <c r="G81" s="300">
        <v>5.2</v>
      </c>
      <c r="H81" s="301"/>
      <c r="I81" s="6"/>
      <c r="J81" s="300">
        <v>3.2</v>
      </c>
      <c r="K81" s="301"/>
      <c r="L81" s="6"/>
      <c r="M81" s="300">
        <v>4.8</v>
      </c>
      <c r="N81" s="301"/>
      <c r="O81" s="6"/>
      <c r="P81" s="300">
        <v>5.5</v>
      </c>
      <c r="Q81" s="301"/>
      <c r="R81" s="131"/>
      <c r="S81" s="300">
        <v>3.9</v>
      </c>
      <c r="T81" s="291">
        <v>1</v>
      </c>
      <c r="U81" s="6"/>
      <c r="V81" s="300">
        <v>4</v>
      </c>
      <c r="W81" s="315"/>
      <c r="X81" s="6"/>
      <c r="Y81" s="300">
        <v>4.9000000000000004</v>
      </c>
      <c r="Z81" s="315"/>
      <c r="AA81" s="6"/>
      <c r="AB81" s="300">
        <v>4.2</v>
      </c>
      <c r="AC81" s="315"/>
      <c r="AD81" s="6"/>
      <c r="AE81" s="300">
        <v>5.4</v>
      </c>
      <c r="AF81" s="315"/>
    </row>
    <row r="82" spans="2:32" ht="12.75" customHeight="1">
      <c r="B82" s="149" t="s">
        <v>201</v>
      </c>
      <c r="C82" s="6"/>
      <c r="D82" s="393">
        <v>3.4</v>
      </c>
      <c r="E82" s="447">
        <v>4</v>
      </c>
      <c r="F82" s="6"/>
      <c r="G82" s="300">
        <v>3.4</v>
      </c>
      <c r="H82" s="315"/>
      <c r="I82" s="134"/>
      <c r="J82" s="300">
        <v>3.9</v>
      </c>
      <c r="K82" s="315"/>
      <c r="L82" s="134"/>
      <c r="M82" s="300">
        <v>4.5</v>
      </c>
      <c r="N82" s="315"/>
      <c r="O82" s="134"/>
      <c r="P82" s="300">
        <v>4.3</v>
      </c>
      <c r="Q82" s="315"/>
      <c r="R82" s="134"/>
      <c r="S82" s="300">
        <v>3.8</v>
      </c>
      <c r="T82" s="291"/>
      <c r="U82" s="6"/>
      <c r="V82" s="300">
        <v>4</v>
      </c>
      <c r="W82" s="315"/>
      <c r="X82" s="6"/>
      <c r="Y82" s="300">
        <v>4.2</v>
      </c>
      <c r="Z82" s="315"/>
      <c r="AA82" s="6"/>
      <c r="AB82" s="300">
        <v>3.8</v>
      </c>
      <c r="AC82" s="315"/>
      <c r="AD82" s="6"/>
      <c r="AE82" s="300">
        <v>3.1</v>
      </c>
      <c r="AF82" s="315"/>
    </row>
    <row r="83" spans="2:32" ht="12.75" customHeight="1" thickBot="1">
      <c r="B83" s="6"/>
      <c r="C83" s="6"/>
      <c r="D83" s="454"/>
      <c r="E83" s="455"/>
      <c r="F83" s="6"/>
      <c r="G83" s="129"/>
      <c r="H83" s="132"/>
      <c r="I83" s="134"/>
      <c r="J83" s="129"/>
      <c r="K83" s="132"/>
      <c r="L83" s="134"/>
      <c r="M83" s="129"/>
      <c r="N83" s="132"/>
      <c r="O83" s="134"/>
      <c r="P83" s="130"/>
      <c r="R83" s="134"/>
      <c r="S83" s="130"/>
      <c r="T83" s="112"/>
      <c r="U83" s="6"/>
      <c r="V83" s="130"/>
      <c r="W83" s="134"/>
      <c r="X83" s="6"/>
      <c r="Y83" s="130"/>
      <c r="Z83" s="134"/>
      <c r="AA83" s="6"/>
      <c r="AB83" s="130"/>
      <c r="AC83" s="134"/>
      <c r="AD83" s="6"/>
      <c r="AE83" s="130"/>
      <c r="AF83" s="134"/>
    </row>
    <row r="84" spans="2:32" ht="12.75" customHeight="1" thickBot="1">
      <c r="B84" s="250" t="s">
        <v>137</v>
      </c>
      <c r="C84" s="44"/>
      <c r="D84" s="456">
        <v>310</v>
      </c>
      <c r="E84" s="457"/>
      <c r="F84" s="44"/>
      <c r="G84" s="283">
        <v>290</v>
      </c>
      <c r="H84" s="284"/>
      <c r="I84" s="6"/>
      <c r="J84" s="283">
        <v>194</v>
      </c>
      <c r="K84" s="284"/>
      <c r="L84" s="6"/>
      <c r="M84" s="283">
        <v>236</v>
      </c>
      <c r="N84" s="284"/>
      <c r="O84" s="6"/>
      <c r="P84" s="283">
        <v>470</v>
      </c>
      <c r="Q84" s="284"/>
      <c r="R84" s="220"/>
      <c r="S84" s="283">
        <v>310</v>
      </c>
      <c r="T84" s="285">
        <v>1</v>
      </c>
      <c r="U84" s="6"/>
      <c r="V84" s="283">
        <v>392</v>
      </c>
      <c r="W84" s="284"/>
      <c r="X84" s="6"/>
      <c r="Y84" s="283">
        <v>294</v>
      </c>
      <c r="Z84" s="284"/>
      <c r="AA84" s="6"/>
      <c r="AB84" s="283">
        <v>281</v>
      </c>
      <c r="AC84" s="284"/>
      <c r="AD84" s="6"/>
      <c r="AE84" s="283">
        <v>267</v>
      </c>
      <c r="AF84" s="284"/>
    </row>
    <row r="85" spans="2:32" ht="12.75" customHeight="1" thickBot="1">
      <c r="B85" s="110"/>
      <c r="C85" s="110"/>
      <c r="D85" s="458"/>
      <c r="E85" s="458"/>
      <c r="F85" s="110"/>
      <c r="G85" s="119"/>
      <c r="H85" s="119"/>
      <c r="I85" s="110"/>
      <c r="J85" s="119"/>
      <c r="K85" s="119"/>
      <c r="L85" s="110"/>
      <c r="M85" s="119"/>
      <c r="N85" s="119"/>
      <c r="O85" s="110"/>
      <c r="P85" s="119"/>
      <c r="Q85" s="42"/>
      <c r="R85" s="6"/>
      <c r="S85" s="119"/>
      <c r="T85" s="49"/>
      <c r="U85" s="110"/>
      <c r="V85" s="119"/>
      <c r="W85" s="42"/>
      <c r="X85" s="110"/>
      <c r="Y85" s="118"/>
      <c r="Z85" s="42"/>
      <c r="AA85" s="110"/>
      <c r="AB85" s="118"/>
      <c r="AC85" s="42"/>
      <c r="AD85" s="110"/>
      <c r="AE85" s="118"/>
      <c r="AF85" s="42"/>
    </row>
    <row r="86" spans="2:32" ht="12.75" customHeight="1" thickBot="1">
      <c r="B86" s="250" t="s">
        <v>268</v>
      </c>
      <c r="C86" s="44"/>
      <c r="D86" s="443"/>
      <c r="E86" s="443"/>
      <c r="F86" s="137"/>
      <c r="G86" s="250"/>
      <c r="H86" s="250"/>
      <c r="I86" s="137"/>
      <c r="J86" s="250"/>
      <c r="K86" s="250"/>
      <c r="L86" s="137"/>
      <c r="M86" s="250"/>
      <c r="N86" s="250"/>
      <c r="O86" s="137"/>
      <c r="P86" s="250"/>
      <c r="Q86" s="250"/>
      <c r="R86" s="6"/>
      <c r="S86" s="250"/>
      <c r="T86" s="250"/>
      <c r="U86" s="137"/>
      <c r="V86" s="250"/>
      <c r="W86" s="250"/>
      <c r="X86" s="137"/>
      <c r="Y86" s="250"/>
      <c r="Z86" s="250"/>
      <c r="AA86" s="137"/>
      <c r="AB86" s="250"/>
      <c r="AC86" s="250"/>
      <c r="AD86" s="137"/>
      <c r="AE86" s="250"/>
      <c r="AF86" s="250"/>
    </row>
    <row r="87" spans="2:32" ht="12.75" customHeight="1">
      <c r="B87" s="110" t="s">
        <v>169</v>
      </c>
      <c r="C87" s="110"/>
      <c r="D87" s="401">
        <v>6113</v>
      </c>
      <c r="E87" s="401"/>
      <c r="F87" s="110"/>
      <c r="G87" s="48">
        <v>5978</v>
      </c>
      <c r="H87" s="48"/>
      <c r="I87" s="136"/>
      <c r="J87" s="48">
        <v>6062</v>
      </c>
      <c r="K87" s="48"/>
      <c r="L87" s="136"/>
      <c r="M87" s="48">
        <v>6174</v>
      </c>
      <c r="N87" s="48"/>
      <c r="O87" s="136"/>
      <c r="P87" s="48">
        <v>5308</v>
      </c>
      <c r="Q87" s="135"/>
      <c r="R87" s="138"/>
      <c r="S87" s="139">
        <v>5166</v>
      </c>
      <c r="T87" s="322">
        <v>1</v>
      </c>
      <c r="U87" s="136"/>
      <c r="V87" s="48">
        <v>5459</v>
      </c>
      <c r="W87" s="135"/>
      <c r="X87" s="136"/>
      <c r="Y87" s="135">
        <v>5541</v>
      </c>
      <c r="Z87" s="135"/>
      <c r="AA87" s="136"/>
      <c r="AB87" s="135">
        <v>5919</v>
      </c>
      <c r="AC87" s="135"/>
      <c r="AD87" s="136"/>
      <c r="AE87" s="135">
        <v>6059</v>
      </c>
      <c r="AF87" s="135"/>
    </row>
    <row r="88" spans="2:32" ht="12.75" customHeight="1">
      <c r="B88" s="311" t="s">
        <v>127</v>
      </c>
      <c r="C88" s="136"/>
      <c r="D88" s="399">
        <v>5232</v>
      </c>
      <c r="E88" s="399"/>
      <c r="F88" s="136"/>
      <c r="G88" s="225">
        <v>5137</v>
      </c>
      <c r="H88" s="225"/>
      <c r="I88" s="136"/>
      <c r="J88" s="225">
        <v>5227</v>
      </c>
      <c r="K88" s="225"/>
      <c r="L88" s="136"/>
      <c r="M88" s="225">
        <v>5328</v>
      </c>
      <c r="N88" s="225"/>
      <c r="O88" s="136"/>
      <c r="P88" s="225">
        <v>4676</v>
      </c>
      <c r="Q88" s="225"/>
      <c r="R88" s="54"/>
      <c r="S88" s="225">
        <v>4561</v>
      </c>
      <c r="T88" s="291">
        <v>1</v>
      </c>
      <c r="U88" s="136"/>
      <c r="V88" s="225">
        <v>4900</v>
      </c>
      <c r="W88" s="225"/>
      <c r="X88" s="136"/>
      <c r="Y88" s="225">
        <v>4900</v>
      </c>
      <c r="Z88" s="225"/>
      <c r="AA88" s="136"/>
      <c r="AB88" s="225">
        <v>5278</v>
      </c>
      <c r="AC88" s="225"/>
      <c r="AD88" s="136"/>
      <c r="AE88" s="225">
        <v>5444</v>
      </c>
      <c r="AF88" s="225"/>
    </row>
    <row r="89" spans="2:32" ht="12.75" customHeight="1">
      <c r="B89" s="312" t="s">
        <v>128</v>
      </c>
      <c r="C89" s="52"/>
      <c r="D89" s="399">
        <v>881</v>
      </c>
      <c r="E89" s="399"/>
      <c r="F89" s="52"/>
      <c r="G89" s="225">
        <v>841</v>
      </c>
      <c r="H89" s="225"/>
      <c r="I89" s="136"/>
      <c r="J89" s="225">
        <v>835</v>
      </c>
      <c r="K89" s="225"/>
      <c r="L89" s="136"/>
      <c r="M89" s="225">
        <v>846</v>
      </c>
      <c r="N89" s="225"/>
      <c r="O89" s="136"/>
      <c r="P89" s="225">
        <v>632</v>
      </c>
      <c r="Q89" s="225"/>
      <c r="R89" s="138"/>
      <c r="S89" s="225">
        <v>605</v>
      </c>
      <c r="T89" s="291"/>
      <c r="U89" s="136"/>
      <c r="V89" s="225">
        <v>559</v>
      </c>
      <c r="W89" s="225"/>
      <c r="X89" s="136"/>
      <c r="Y89" s="225">
        <v>641</v>
      </c>
      <c r="Z89" s="225"/>
      <c r="AA89" s="136"/>
      <c r="AB89" s="225">
        <v>641</v>
      </c>
      <c r="AC89" s="225"/>
      <c r="AD89" s="136"/>
      <c r="AE89" s="225">
        <v>615</v>
      </c>
      <c r="AF89" s="225"/>
    </row>
    <row r="90" spans="2:32" ht="12.75" customHeight="1" thickBot="1">
      <c r="B90" s="6"/>
      <c r="C90" s="6"/>
      <c r="D90" s="459"/>
      <c r="E90" s="458"/>
      <c r="F90" s="6"/>
      <c r="G90" s="229"/>
      <c r="H90" s="226"/>
      <c r="I90" s="110"/>
      <c r="J90" s="140"/>
      <c r="K90" s="219"/>
      <c r="L90" s="110"/>
      <c r="M90" s="140"/>
      <c r="N90" s="119"/>
      <c r="O90" s="110"/>
      <c r="P90" s="116"/>
      <c r="Q90" s="141"/>
      <c r="R90" s="141"/>
      <c r="S90" s="116"/>
      <c r="T90" s="141"/>
      <c r="U90" s="110"/>
      <c r="V90" s="116"/>
      <c r="W90" s="141"/>
      <c r="X90" s="110"/>
      <c r="Y90" s="141"/>
      <c r="Z90" s="141"/>
      <c r="AA90" s="110"/>
      <c r="AB90" s="141"/>
      <c r="AC90" s="141"/>
      <c r="AD90" s="110"/>
      <c r="AE90" s="141"/>
      <c r="AF90" s="141"/>
    </row>
    <row r="91" spans="2:32" ht="12.75" customHeight="1" thickBot="1">
      <c r="B91" s="250" t="s">
        <v>269</v>
      </c>
      <c r="C91" s="44"/>
      <c r="D91" s="456">
        <v>5543</v>
      </c>
      <c r="E91" s="456"/>
      <c r="F91" s="44"/>
      <c r="G91" s="283">
        <v>5408</v>
      </c>
      <c r="H91" s="283"/>
      <c r="I91" s="110"/>
      <c r="J91" s="283">
        <v>5487</v>
      </c>
      <c r="K91" s="283"/>
      <c r="L91" s="110"/>
      <c r="M91" s="283">
        <v>5575</v>
      </c>
      <c r="N91" s="283"/>
      <c r="O91" s="110"/>
      <c r="P91" s="283">
        <v>4828</v>
      </c>
      <c r="Q91" s="283"/>
      <c r="R91" s="114"/>
      <c r="S91" s="283">
        <v>4688</v>
      </c>
      <c r="T91" s="285">
        <v>1</v>
      </c>
      <c r="U91" s="110"/>
      <c r="V91" s="283">
        <v>4785</v>
      </c>
      <c r="W91" s="283"/>
      <c r="X91" s="110"/>
      <c r="Y91" s="283">
        <v>4898</v>
      </c>
      <c r="Z91" s="283"/>
      <c r="AA91" s="110"/>
      <c r="AB91" s="283">
        <v>5085</v>
      </c>
      <c r="AC91" s="283"/>
      <c r="AD91" s="110"/>
      <c r="AE91" s="283">
        <v>5181</v>
      </c>
      <c r="AF91" s="283"/>
    </row>
    <row r="92" spans="2:32" ht="12.75" customHeight="1" thickBot="1">
      <c r="B92" s="6"/>
      <c r="C92" s="6"/>
      <c r="D92" s="460"/>
      <c r="E92" s="461"/>
      <c r="F92" s="6"/>
      <c r="G92" s="227"/>
      <c r="H92" s="228"/>
      <c r="I92" s="134"/>
      <c r="J92" s="129"/>
      <c r="K92" s="132"/>
      <c r="L92" s="134"/>
      <c r="M92" s="129"/>
      <c r="N92" s="132"/>
      <c r="O92" s="134"/>
      <c r="P92" s="130"/>
      <c r="R92" s="134"/>
      <c r="S92" s="130"/>
      <c r="T92" s="112"/>
      <c r="U92" s="6"/>
      <c r="V92" s="130"/>
      <c r="W92" s="134"/>
      <c r="X92" s="6"/>
      <c r="Y92" s="130"/>
      <c r="Z92" s="134"/>
      <c r="AA92" s="6"/>
      <c r="AB92" s="130"/>
      <c r="AC92" s="134"/>
      <c r="AD92" s="6"/>
      <c r="AE92" s="130"/>
      <c r="AF92" s="134"/>
    </row>
    <row r="93" spans="2:32" ht="12.75" customHeight="1" thickBot="1">
      <c r="B93" s="250" t="s">
        <v>61</v>
      </c>
      <c r="C93" s="44"/>
      <c r="D93" s="456"/>
      <c r="E93" s="456"/>
      <c r="F93" s="44"/>
      <c r="G93" s="283"/>
      <c r="H93" s="283"/>
      <c r="I93" s="44"/>
      <c r="J93" s="283"/>
      <c r="K93" s="283"/>
      <c r="L93" s="44"/>
      <c r="M93" s="283"/>
      <c r="N93" s="283"/>
      <c r="O93" s="44"/>
      <c r="P93" s="283"/>
      <c r="Q93" s="283"/>
      <c r="R93" s="6"/>
      <c r="S93" s="283"/>
      <c r="T93" s="283"/>
      <c r="U93" s="44"/>
      <c r="V93" s="283"/>
      <c r="W93" s="283"/>
      <c r="X93" s="44"/>
      <c r="Y93" s="283"/>
      <c r="Z93" s="283"/>
      <c r="AA93" s="44"/>
      <c r="AB93" s="283"/>
      <c r="AC93" s="283"/>
      <c r="AD93" s="44"/>
      <c r="AE93" s="283"/>
      <c r="AF93" s="283"/>
    </row>
    <row r="94" spans="2:32" ht="12.75" customHeight="1">
      <c r="B94" s="299" t="s">
        <v>146</v>
      </c>
      <c r="C94" s="110"/>
      <c r="D94" s="431">
        <v>20246</v>
      </c>
      <c r="E94" s="462"/>
      <c r="F94" s="110"/>
      <c r="G94" s="48">
        <v>23556</v>
      </c>
      <c r="H94" s="34"/>
      <c r="I94" s="110"/>
      <c r="J94" s="48">
        <v>26239</v>
      </c>
      <c r="K94" s="34"/>
      <c r="L94" s="110"/>
      <c r="M94" s="48">
        <v>21797</v>
      </c>
      <c r="N94" s="34"/>
      <c r="O94" s="110"/>
      <c r="P94" s="48">
        <v>20823</v>
      </c>
      <c r="Q94" s="78"/>
      <c r="R94" s="110"/>
      <c r="S94" s="139">
        <v>23207</v>
      </c>
      <c r="T94" s="322">
        <v>1</v>
      </c>
      <c r="U94" s="110"/>
      <c r="V94" s="48">
        <v>25817</v>
      </c>
      <c r="W94" s="78"/>
      <c r="X94" s="110"/>
      <c r="Y94" s="48">
        <v>28283</v>
      </c>
      <c r="Z94" s="78"/>
      <c r="AA94" s="110"/>
      <c r="AB94" s="48">
        <v>26093</v>
      </c>
      <c r="AC94" s="78"/>
      <c r="AD94" s="110"/>
      <c r="AE94" s="48">
        <v>23891</v>
      </c>
      <c r="AF94" s="78"/>
    </row>
    <row r="95" spans="2:32" ht="12.75" customHeight="1">
      <c r="B95" s="304" t="s">
        <v>147</v>
      </c>
      <c r="C95" s="110"/>
      <c r="D95" s="399">
        <v>6286</v>
      </c>
      <c r="E95" s="463"/>
      <c r="F95" s="110"/>
      <c r="G95" s="225">
        <v>6598</v>
      </c>
      <c r="H95" s="288"/>
      <c r="I95" s="110"/>
      <c r="J95" s="225">
        <v>6917</v>
      </c>
      <c r="K95" s="288"/>
      <c r="L95" s="110"/>
      <c r="M95" s="225">
        <v>6716</v>
      </c>
      <c r="N95" s="288"/>
      <c r="O95" s="110"/>
      <c r="P95" s="225">
        <v>6995</v>
      </c>
      <c r="Q95" s="288"/>
      <c r="R95" s="110"/>
      <c r="S95" s="225">
        <v>6292</v>
      </c>
      <c r="T95" s="291">
        <v>1</v>
      </c>
      <c r="U95" s="110"/>
      <c r="V95" s="225">
        <v>7510</v>
      </c>
      <c r="W95" s="288"/>
      <c r="X95" s="110"/>
      <c r="Y95" s="225">
        <v>6888</v>
      </c>
      <c r="Z95" s="288"/>
      <c r="AA95" s="110"/>
      <c r="AB95" s="225">
        <v>7289</v>
      </c>
      <c r="AC95" s="288"/>
      <c r="AD95" s="110"/>
      <c r="AE95" s="225">
        <v>7586</v>
      </c>
      <c r="AF95" s="288"/>
    </row>
    <row r="96" spans="2:32" ht="12.75" customHeight="1">
      <c r="B96" s="304" t="s">
        <v>148</v>
      </c>
      <c r="C96" s="110"/>
      <c r="D96" s="399">
        <v>25719</v>
      </c>
      <c r="E96" s="463"/>
      <c r="F96" s="110"/>
      <c r="G96" s="225">
        <v>21209</v>
      </c>
      <c r="H96" s="288"/>
      <c r="I96" s="110"/>
      <c r="J96" s="225">
        <v>25190</v>
      </c>
      <c r="K96" s="288"/>
      <c r="L96" s="110"/>
      <c r="M96" s="225">
        <v>28270</v>
      </c>
      <c r="N96" s="288"/>
      <c r="O96" s="110"/>
      <c r="P96" s="225">
        <v>27410</v>
      </c>
      <c r="Q96" s="288"/>
      <c r="R96" s="110"/>
      <c r="S96" s="225">
        <v>22517</v>
      </c>
      <c r="T96" s="291">
        <v>1</v>
      </c>
      <c r="U96" s="110"/>
      <c r="V96" s="225">
        <v>25078</v>
      </c>
      <c r="W96" s="288"/>
      <c r="X96" s="110"/>
      <c r="Y96" s="225">
        <v>17418</v>
      </c>
      <c r="Z96" s="288"/>
      <c r="AA96" s="110"/>
      <c r="AB96" s="225">
        <v>10888</v>
      </c>
      <c r="AC96" s="288"/>
      <c r="AD96" s="110"/>
      <c r="AE96" s="225">
        <v>11775</v>
      </c>
      <c r="AF96" s="288"/>
    </row>
    <row r="97" spans="2:34" ht="12.75" customHeight="1">
      <c r="B97" s="304" t="s">
        <v>149</v>
      </c>
      <c r="C97" s="110"/>
      <c r="D97" s="387">
        <v>41</v>
      </c>
      <c r="E97" s="388"/>
      <c r="F97" s="110"/>
      <c r="G97" s="304">
        <v>41</v>
      </c>
      <c r="H97" s="305"/>
      <c r="I97" s="110"/>
      <c r="J97" s="304">
        <v>40</v>
      </c>
      <c r="K97" s="305"/>
      <c r="L97" s="110"/>
      <c r="M97" s="304">
        <v>41</v>
      </c>
      <c r="N97" s="305"/>
      <c r="O97" s="110"/>
      <c r="P97" s="304">
        <v>46</v>
      </c>
      <c r="Q97" s="305"/>
      <c r="R97" s="110"/>
      <c r="S97" s="304">
        <v>47</v>
      </c>
      <c r="T97" s="304"/>
      <c r="U97" s="110"/>
      <c r="V97" s="304">
        <v>47</v>
      </c>
      <c r="W97" s="305"/>
      <c r="X97" s="110"/>
      <c r="Y97" s="304">
        <v>53</v>
      </c>
      <c r="Z97" s="305"/>
      <c r="AA97" s="110"/>
      <c r="AB97" s="304">
        <v>54</v>
      </c>
      <c r="AC97" s="305"/>
      <c r="AD97" s="110"/>
      <c r="AE97" s="304">
        <v>54</v>
      </c>
      <c r="AF97" s="305"/>
    </row>
    <row r="98" spans="2:34" ht="12.75" customHeight="1">
      <c r="B98" s="304" t="s">
        <v>150</v>
      </c>
      <c r="C98" s="110"/>
      <c r="D98" s="387">
        <v>2300</v>
      </c>
      <c r="E98" s="388"/>
      <c r="F98" s="110"/>
      <c r="G98" s="304">
        <v>2328</v>
      </c>
      <c r="H98" s="305"/>
      <c r="I98" s="110"/>
      <c r="J98" s="304">
        <v>2291</v>
      </c>
      <c r="K98" s="305"/>
      <c r="L98" s="110"/>
      <c r="M98" s="304">
        <v>2306</v>
      </c>
      <c r="N98" s="305"/>
      <c r="O98" s="110"/>
      <c r="P98" s="304">
        <v>2040</v>
      </c>
      <c r="Q98" s="305"/>
      <c r="R98" s="110"/>
      <c r="S98" s="304">
        <v>1940</v>
      </c>
      <c r="T98" s="291"/>
      <c r="U98" s="110"/>
      <c r="V98" s="304">
        <v>1888</v>
      </c>
      <c r="W98" s="305"/>
      <c r="X98" s="110"/>
      <c r="Y98" s="304">
        <v>1897</v>
      </c>
      <c r="Z98" s="305"/>
      <c r="AA98" s="110"/>
      <c r="AB98" s="304">
        <v>1835</v>
      </c>
      <c r="AC98" s="305"/>
      <c r="AD98" s="110"/>
      <c r="AE98" s="304">
        <v>1762</v>
      </c>
      <c r="AF98" s="305"/>
    </row>
    <row r="99" spans="2:34" ht="12.75" customHeight="1">
      <c r="B99" s="44"/>
      <c r="C99" s="44"/>
      <c r="D99" s="35"/>
      <c r="E99" s="54"/>
      <c r="F99" s="44"/>
      <c r="G99" s="35"/>
      <c r="H99" s="54"/>
      <c r="I99" s="110"/>
      <c r="J99" s="54"/>
      <c r="K99" s="54"/>
      <c r="L99" s="110"/>
      <c r="M99" s="54"/>
      <c r="N99" s="54"/>
      <c r="O99" s="110"/>
      <c r="P99" s="54"/>
      <c r="Q99" s="54"/>
      <c r="R99" s="114"/>
      <c r="S99" s="54"/>
      <c r="T99" s="112"/>
      <c r="U99" s="110"/>
      <c r="V99" s="54"/>
      <c r="W99" s="54"/>
      <c r="X99" s="110"/>
      <c r="Y99" s="54"/>
      <c r="Z99" s="54"/>
      <c r="AA99" s="110"/>
      <c r="AB99" s="54"/>
      <c r="AC99" s="54"/>
      <c r="AD99" s="110"/>
      <c r="AE99" s="54"/>
      <c r="AF99" s="54"/>
    </row>
    <row r="100" spans="2:34" ht="12.75" customHeight="1">
      <c r="B100" s="142" t="s">
        <v>270</v>
      </c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Q100" s="142"/>
      <c r="R100" s="142"/>
      <c r="S100" s="142"/>
      <c r="T100" s="142"/>
    </row>
    <row r="101" spans="2:34" s="73" customFormat="1" ht="12.75" customHeight="1">
      <c r="B101" s="142" t="s">
        <v>271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Q101" s="142"/>
      <c r="R101" s="142"/>
      <c r="S101" s="142"/>
      <c r="T101" s="142"/>
      <c r="U101" s="142"/>
      <c r="V101" s="143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</row>
    <row r="102" spans="2:34" s="73" customFormat="1" ht="12.75" customHeight="1">
      <c r="B102" s="142" t="s">
        <v>277</v>
      </c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Q102" s="142"/>
      <c r="R102" s="142"/>
      <c r="S102" s="142"/>
      <c r="T102" s="142"/>
      <c r="U102" s="142"/>
      <c r="V102" s="143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</row>
    <row r="103" spans="2:34" s="73" customFormat="1" ht="12.75" customHeight="1">
      <c r="B103" s="60" t="s">
        <v>272</v>
      </c>
      <c r="C103" s="60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Q103" s="142"/>
      <c r="R103" s="142"/>
      <c r="S103" s="142"/>
      <c r="T103" s="142"/>
      <c r="U103" s="142"/>
      <c r="V103" s="142"/>
      <c r="W103" s="142"/>
      <c r="X103" s="144"/>
      <c r="Y103" s="144"/>
      <c r="Z103" s="144"/>
      <c r="AA103" s="144"/>
      <c r="AB103" s="144"/>
      <c r="AC103" s="144"/>
      <c r="AD103" s="144"/>
      <c r="AE103" s="144"/>
      <c r="AF103" s="144"/>
    </row>
    <row r="104" spans="2:34" s="73" customFormat="1" ht="12.75" customHeight="1">
      <c r="B104" s="60" t="s">
        <v>303</v>
      </c>
      <c r="C104" s="60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Q104" s="144"/>
      <c r="R104" s="144"/>
      <c r="S104" s="144"/>
      <c r="T104" s="144"/>
      <c r="U104" s="60"/>
      <c r="V104" s="60"/>
      <c r="W104" s="142"/>
      <c r="X104" s="144"/>
      <c r="Y104" s="144"/>
      <c r="Z104" s="144"/>
      <c r="AA104" s="144"/>
      <c r="AB104" s="144"/>
      <c r="AC104" s="144"/>
      <c r="AD104" s="144"/>
      <c r="AE104" s="144"/>
      <c r="AF104" s="144"/>
    </row>
    <row r="105" spans="2:34" s="73" customFormat="1" ht="12.75" customHeight="1">
      <c r="B105" s="60" t="s">
        <v>273</v>
      </c>
      <c r="C105" s="60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W105" s="60"/>
      <c r="X105" s="144"/>
      <c r="Y105" s="144"/>
      <c r="Z105" s="144"/>
      <c r="AA105" s="144"/>
      <c r="AB105" s="144"/>
      <c r="AC105" s="144"/>
      <c r="AD105" s="144"/>
      <c r="AE105" s="144"/>
      <c r="AF105" s="144"/>
    </row>
    <row r="106" spans="2:34" s="73" customFormat="1" ht="12.75" customHeight="1">
      <c r="B106" s="144" t="s">
        <v>274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33"/>
      <c r="AH106" s="33"/>
    </row>
    <row r="107" spans="2:34" s="73" customFormat="1" ht="12.75" customHeight="1">
      <c r="B107" s="144" t="s">
        <v>275</v>
      </c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</row>
    <row r="108" spans="2:34" s="73" customFormat="1" ht="12.75" customHeight="1">
      <c r="B108" s="144" t="s">
        <v>276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</row>
    <row r="109" spans="2:34" s="73" customFormat="1" ht="12.75" customHeight="1" thickBot="1">
      <c r="B109" s="479"/>
      <c r="C109" s="479"/>
      <c r="D109" s="479"/>
      <c r="E109" s="479"/>
      <c r="F109" s="479"/>
      <c r="G109" s="479"/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  <c r="AC109" s="479"/>
      <c r="AD109" s="479"/>
      <c r="AE109" s="479"/>
      <c r="AF109" s="479"/>
    </row>
    <row r="110" spans="2:34" s="73" customFormat="1" ht="12.75" customHeight="1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</row>
    <row r="111" spans="2:34" s="73" customFormat="1" ht="12.75" customHeight="1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</row>
    <row r="112" spans="2:34" ht="11.25" customHeight="1"/>
  </sheetData>
  <phoneticPr fontId="1" type="noConversion"/>
  <pageMargins left="0.78740157480314965" right="0.78740157480314965" top="0.98425196850393704" bottom="0.59055118110236227" header="0.51181102362204722" footer="0.51181102362204722"/>
  <pageSetup paperSize="9" scale="61" fitToHeight="0" orientation="landscape" r:id="rId1"/>
  <headerFooter alignWithMargins="0"/>
  <rowBreaks count="1" manualBreakCount="1">
    <brk id="6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>
    <row r="1" spans="1:1">
      <c r="A1">
        <v>7</v>
      </c>
    </row>
  </sheetData>
  <customSheetViews>
    <customSheetView guid="{F63FFA50-AD3A-44DA-89DA-A99A60484418}" state="veryHidden" showRuler="0">
      <pageMargins left="0.78740157499999996" right="0.78740157499999996" top="0.984251969" bottom="0.984251969" header="0.4921259845" footer="0.4921259845"/>
      <headerFooter alignWithMargins="0"/>
    </customSheetView>
    <customSheetView guid="{BD56928B-4709-48D3-B9BC-BE4273BF11C9}" state="veryHidden" showRuler="0">
      <pageMargins left="0.78740157499999996" right="0.78740157499999996" top="0.984251969" bottom="0.984251969" header="0.4921259845" footer="0.4921259845"/>
      <headerFooter alignWithMargins="0"/>
    </customSheetView>
    <customSheetView guid="{306A951E-DF6F-4986-B65D-D729B3E073A8}" state="veryHidden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MVV in Zahlen</vt:lpstr>
      <vt:lpstr> GuV</vt:lpstr>
      <vt:lpstr> Bilanz</vt:lpstr>
      <vt:lpstr>EK-Veränderungsrechnung</vt:lpstr>
      <vt:lpstr> Kapitalflussrechnung</vt:lpstr>
      <vt:lpstr>Segmentberichterstattung</vt:lpstr>
      <vt:lpstr>Zehnjahresübersicht</vt:lpstr>
      <vt:lpstr>Segmentberichterstattung!Druckbereich</vt:lpstr>
      <vt:lpstr>Zehnjahresübersicht!Drucktitel</vt:lpstr>
      <vt:lpstr>' Kapitalflussrechnung'!OLE_LINK8</vt:lpstr>
    </vt:vector>
  </TitlesOfParts>
  <Company>MVV Energie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mvv3554</dc:creator>
  <cp:lastModifiedBy>Nagel, Frank, KI, MVV Energie</cp:lastModifiedBy>
  <cp:lastPrinted>2018-11-30T11:20:58Z</cp:lastPrinted>
  <dcterms:created xsi:type="dcterms:W3CDTF">2006-08-08T06:06:05Z</dcterms:created>
  <dcterms:modified xsi:type="dcterms:W3CDTF">2019-12-06T11:31:45Z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MVV Energie Gruppe Verknüpfung  30-09-2010.xls</vt:lpwstr>
  </property>
</Properties>
</file>